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313_住宅性能評価_様式差替\"/>
    </mc:Choice>
  </mc:AlternateContent>
  <xr:revisionPtr revIDLastSave="0" documentId="13_ncr:1_{4EC5BD01-FA8A-49B6-949B-37BB8F57BF41}" xr6:coauthVersionLast="47" xr6:coauthVersionMax="47" xr10:uidLastSave="{00000000-0000-0000-0000-000000000000}"/>
  <bookViews>
    <workbookView xWindow="23460" yWindow="-4020" windowWidth="24780" windowHeight="13995" tabRatio="746" firstSheet="3" activeTab="3" xr2:uid="{00000000-000D-0000-FFFF-FFFF00000000}"/>
  </bookViews>
  <sheets>
    <sheet name="dSHEET" sheetId="23" state="veryHidden" r:id="rId1"/>
    <sheet name="DATA" sheetId="3" state="veryHidden" r:id="rId2"/>
    <sheet name="項目リスト" sheetId="20" state="veryHidden" r:id="rId3"/>
    <sheet name="説明" sheetId="11" r:id="rId4"/>
    <sheet name="設計住宅性能評価申請書" sheetId="13" r:id="rId5"/>
    <sheet name="第二面別紙" sheetId="30" r:id="rId6"/>
    <sheet name="第四面" sheetId="26" r:id="rId7"/>
    <sheet name="第四面（共同用）" sheetId="24" r:id="rId8"/>
    <sheet name="設計評価　必要図書" sheetId="33" r:id="rId9"/>
    <sheet name="変更設計評価申請書" sheetId="36" r:id="rId10"/>
    <sheet name="建設住宅性能評価申請書" sheetId="28" r:id="rId11"/>
    <sheet name="第二面別紙（建設）" sheetId="31" r:id="rId12"/>
    <sheet name="委任状" sheetId="29" r:id="rId13"/>
    <sheet name="委任状 (複数申請者用)" sheetId="32" r:id="rId14"/>
  </sheets>
  <externalReferences>
    <externalReference r:id="rId15"/>
    <externalReference r:id="rId16"/>
  </externalReferences>
  <definedNames>
    <definedName name="cst_koujikikan_month">DATA!$F$122</definedName>
    <definedName name="cst_koujikikan_year">DATA!$F$121</definedName>
    <definedName name="cst_shinsei_HIKIUKE_DATE">DATA!$F$11</definedName>
    <definedName name="cst_shinsei_ISSUE_DATE" localSheetId="10">[1]DATA!$F$13</definedName>
    <definedName name="cst_shinsei_ISSUE_DATE" localSheetId="8">[2]DATA!$F$13</definedName>
    <definedName name="cst_shinsei_ISSUE_DATE" localSheetId="11">[1]DATA!$F$13</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DATA!$F$79</definedName>
    <definedName name="cst_wskakunin__kouji">DATA!$F$104</definedName>
    <definedName name="cst_wskakunin__kuiki">DATA!$F$71</definedName>
    <definedName name="cst_wskakunin__tosi_kuiki">DATA!$F$75</definedName>
    <definedName name="cst_wskakunin_BOUKA_22JYO">DATA!$F$83</definedName>
    <definedName name="cst_wskakunin_BOUKA_BOUKA" localSheetId="8">[2]DATA!$F$80</definedName>
    <definedName name="cst_wskakunin_BOUKA_BOUKA">DATA!$F$80</definedName>
    <definedName name="cst_wskakunin_BOUKA_JYUN_BOUKA" localSheetId="8">[2]DATA!$F$81</definedName>
    <definedName name="cst_wskakunin_BOUKA_JYUN_BOUKA">DATA!$F$81</definedName>
    <definedName name="cst_wskakunin_BOUKA_NASI" localSheetId="8">[2]DATA!$F$82</definedName>
    <definedName name="cst_wskakunin_BOUKA_NASI">DATA!$F$82</definedName>
    <definedName name="cst_wskakunin_BUILD__address" localSheetId="8">[2]DATA!$F$69</definedName>
    <definedName name="cst_wskakunin_BUILD__address">DATA!$F$69</definedName>
    <definedName name="cst_wskakunin_BUILD_KEN__ken">DATA!$F$70</definedName>
    <definedName name="cst_wskakunin_BUILD_NAME" localSheetId="8">[2]DATA!$F$68</definedName>
    <definedName name="cst_wskakunin_BUILD_NAME">DATA!$F$68</definedName>
    <definedName name="cst_wskakunin_dairi1__address" localSheetId="8">[2]DATA!$F$43</definedName>
    <definedName name="cst_wskakunin_dairi1__address">DATA!$F$43</definedName>
    <definedName name="cst_wskakunin_dairi1__sikaku">DATA!$F$37</definedName>
    <definedName name="cst_wskakunin_dairi1__space" localSheetId="8">[2]DATA!$F$45</definedName>
    <definedName name="cst_wskakunin_dairi1__space">DATA!$F$45</definedName>
    <definedName name="cst_wskakunin_dairi1_JIMU__sikaku">DATA!$F$40</definedName>
    <definedName name="cst_wskakunin_dairi1_JIMU_NAME">DATA!$F$41</definedName>
    <definedName name="cst_wskakunin_dairi1_NAME">DATA!$F$38</definedName>
    <definedName name="cst_wskakunin_dairi1_NAME_KANA">DATA!$F$39</definedName>
    <definedName name="cst_wskakunin_dairi1_TEL" localSheetId="8">[2]DATA!$F$44</definedName>
    <definedName name="cst_wskakunin_dairi1_TEL">DATA!$F$44</definedName>
    <definedName name="cst_wskakunin_dairi1_ZIP" localSheetId="8">[2]DATA!$F$42</definedName>
    <definedName name="cst_wskakunin_dairi1_ZIP">DATA!$F$42</definedName>
    <definedName name="cst_wskakunin_KAISU_TIJYOU_SHINSEI">DATA!$F$110</definedName>
    <definedName name="cst_wskakunin_KAISU_TIKA_SHINSEI__zero">DATA!$F$111</definedName>
    <definedName name="cst_wskakunin_kanri1__address">DATA!$F$58</definedName>
    <definedName name="cst_wskakunin_kanri1__sikaku">DATA!$F$53</definedName>
    <definedName name="cst_wskakunin_kanri1_JIMU__sikaku">DATA!$F$55</definedName>
    <definedName name="cst_wskakunin_kanri1_JIMU_NAME">DATA!$F$56</definedName>
    <definedName name="cst_wskakunin_kanri1_NAME">DATA!$F$54</definedName>
    <definedName name="cst_wskakunin_kanri1_TEL">DATA!$F$59</definedName>
    <definedName name="cst_wskakunin_kanri1_ZIP">DATA!$F$57</definedName>
    <definedName name="cst_wskakunin_KENTIKU_MENSEKI_SHINSEI" localSheetId="8">[2]DATA!$F$85</definedName>
    <definedName name="cst_wskakunin_KENTIKU_MENSEKI_SHINSEI">DATA!$F$85</definedName>
    <definedName name="cst_wskakunin_KOUJI_ITEN">DATA!$F$108</definedName>
    <definedName name="cst_wskakunin_KOUJI_KAITIKU">DATA!$F$107</definedName>
    <definedName name="cst_wskakunin_KOUJI_KANRYOU_YOTEI_DATE" localSheetId="10">[1]DATA!$F$116</definedName>
    <definedName name="cst_wskakunin_KOUJI_KANRYOU_YOTEI_DATE" localSheetId="8">[2]DATA!$F$116</definedName>
    <definedName name="cst_wskakunin_KOUJI_KANRYOU_YOTEI_DATE" localSheetId="11">[1]DATA!$F$116</definedName>
    <definedName name="cst_wskakunin_KOUJI_KANRYOU_YOTEI_DATE">DATA!$F$116</definedName>
    <definedName name="cst_wskakunin_KOUJI_KANRYOU_YOTEI_DATE_day">DATA!$F$119</definedName>
    <definedName name="cst_wskakunin_KOUJI_KANRYOU_YOTEI_DATE_month">DATA!$F$118</definedName>
    <definedName name="cst_wskakunin_KOUJI_KANRYOU_YOTEI_DATE_year">DATA!$F$117</definedName>
    <definedName name="cst_wskakunin_KOUJI_SINTIKU">DATA!$F$105</definedName>
    <definedName name="cst_wskakunin_KOUJI_TYAKUSYU_YOTEI_DATE" localSheetId="10">[1]DATA!$F$112</definedName>
    <definedName name="cst_wskakunin_KOUJI_TYAKUSYU_YOTEI_DATE" localSheetId="8">[2]DATA!$F$112</definedName>
    <definedName name="cst_wskakunin_KOUJI_TYAKUSYU_YOTEI_DATE" localSheetId="11">[1]DATA!$F$112</definedName>
    <definedName name="cst_wskakunin_KOUJI_TYAKUSYU_YOTEI_DATE">DATA!$F$112</definedName>
    <definedName name="cst_wskakunin_KOUJI_TYAKUSYU_YOTEI_DATE_day">DATA!$F$115</definedName>
    <definedName name="cst_wskakunin_KOUJI_TYAKUSYU_YOTEI_DATE_month">DATA!$F$114</definedName>
    <definedName name="cst_wskakunin_KOUJI_TYAKUSYU_YOTEI_DATE_year">DATA!$F$113</definedName>
    <definedName name="cst_wskakunin_KOUJI_ZOUTIKU">DATA!$F$106</definedName>
    <definedName name="cst_wskakunin_KOUZOU1">DATA!$F$123</definedName>
    <definedName name="cst_wskakunin_KUIKI_HISETTEI" localSheetId="8">[2]DATA!$F$78</definedName>
    <definedName name="cst_wskakunin_KUIKI_HISETTEI">DATA!$F$78</definedName>
    <definedName name="cst_wskakunin_KUIKI_JYUN_TOSHI" localSheetId="8">[2]DATA!$F$73</definedName>
    <definedName name="cst_wskakunin_KUIKI_JYUN_TOSHI">DATA!$F$73</definedName>
    <definedName name="cst_wskakunin_KUIKI_KUIKIGAI" localSheetId="8">[2]DATA!$F$74</definedName>
    <definedName name="cst_wskakunin_KUIKI_KUIKIGAI">DATA!$F$74</definedName>
    <definedName name="cst_wskakunin_KUIKI_SIGAIKA" localSheetId="8">[2]DATA!$F$76</definedName>
    <definedName name="cst_wskakunin_KUIKI_SIGAIKA">DATA!$F$76</definedName>
    <definedName name="cst_wskakunin_KUIKI_TOSI" localSheetId="8">[2]DATA!$F$72</definedName>
    <definedName name="cst_wskakunin_KUIKI_TOSI">DATA!$F$72</definedName>
    <definedName name="cst_wskakunin_KUIKI_TYOSEI" localSheetId="8">[2]DATA!$F$77</definedName>
    <definedName name="cst_wskakunin_KUIKI_TYOSEI">DATA!$F$77</definedName>
    <definedName name="cst_wskakunin_NOBE_MENSEKI_BUILD_SHINSEI" localSheetId="8">[2]DATA!$F$86</definedName>
    <definedName name="cst_wskakunin_NOBE_MENSEKI_BUILD_SHINSEI">DATA!$F$86</definedName>
    <definedName name="cst_wskakunin_NOBE_MENSEKI_JYUTAKU_SHINSEI">DATA!$F$109</definedName>
    <definedName name="cst_wskakunin_owner1__address" localSheetId="8">[2]DATA!$F$30</definedName>
    <definedName name="cst_wskakunin_owner1__address">DATA!$F$30</definedName>
    <definedName name="cst_wskakunin_owner1__line1" localSheetId="8">[2]DATA!$F$35</definedName>
    <definedName name="cst_wskakunin_owner1__line1">DATA!$F$35</definedName>
    <definedName name="cst_wskakunin_owner1__line2" localSheetId="8">[2]DATA!$F$36</definedName>
    <definedName name="cst_wskakunin_owner1__line2">DATA!$F$36</definedName>
    <definedName name="cst_wskakunin_owner1__space" localSheetId="8">[2]DATA!$F$32</definedName>
    <definedName name="cst_wskakunin_owner1__space">DATA!$F$32</definedName>
    <definedName name="cst_wskakunin_owner1__space_KANA" localSheetId="8">[2]DATA!$F$28</definedName>
    <definedName name="cst_wskakunin_owner1__space_KANA">DATA!$F$28</definedName>
    <definedName name="cst_wskakunin_owner1__space2" localSheetId="10">[1]DATA!$F$33</definedName>
    <definedName name="cst_wskakunin_owner1__space2" localSheetId="8">[2]DATA!$F$33</definedName>
    <definedName name="cst_wskakunin_owner1__space2" localSheetId="11">[1]DATA!$F$33</definedName>
    <definedName name="cst_wskakunin_owner1__space2">DATA!$F$33</definedName>
    <definedName name="cst_wskakunin_owner1__space3">DATA!$F$34</definedName>
    <definedName name="cst_wskakunin_owner1_JIMU_NAME" localSheetId="10">[1]DATA!$F$22</definedName>
    <definedName name="cst_wskakunin_owner1_JIMU_NAME" localSheetId="8">[2]DATA!$F$22</definedName>
    <definedName name="cst_wskakunin_owner1_JIMU_NAME" localSheetId="11">[1]DATA!$F$22</definedName>
    <definedName name="cst_wskakunin_owner1_JIMU_NAME">DATA!$F$22</definedName>
    <definedName name="cst_wskakunin_owner1_JIMU_NAME_KANA">DATA!$F$23</definedName>
    <definedName name="cst_wskakunin_owner1_NAME" localSheetId="10">[1]DATA!$F$26</definedName>
    <definedName name="cst_wskakunin_owner1_NAME" localSheetId="8">[2]DATA!$F$26</definedName>
    <definedName name="cst_wskakunin_owner1_NAME" localSheetId="11">[1]DATA!$F$26</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 localSheetId="8">[2]DATA!$F$31</definedName>
    <definedName name="cst_wskakunin_owner1_TEL">DATA!$F$31</definedName>
    <definedName name="cst_wskakunin_owner1_ZIP" localSheetId="8">[2]DATA!$F$29</definedName>
    <definedName name="cst_wskakunin_owner1_ZIP">DATA!$F$29</definedName>
    <definedName name="cst_wskakunin_p4_1__kouji">DATA!$F$96</definedName>
    <definedName name="cst_wskakunin_p4_1_KAISU_TIKAI" localSheetId="8">[2]DATA!$F$98</definedName>
    <definedName name="cst_wskakunin_p4_1_KAISU_TIKAI">DATA!$F$98</definedName>
    <definedName name="cst_wskakunin_p4_1_KAISU_TIKAI_NOZOKU" localSheetId="8">[2]DATA!$F$97</definedName>
    <definedName name="cst_wskakunin_p4_1_KAISU_TIKAI_NOZOKU">DATA!$F$97</definedName>
    <definedName name="cst_wskakunin_p4_1_KOUZOU1" localSheetId="8">[2]DATA!$F$99</definedName>
    <definedName name="cst_wskakunin_p4_1_KOUZOU1">DATA!$F$99</definedName>
    <definedName name="cst_wskakunin_p4_1_KOUZOU2" localSheetId="8">[2]DATA!$F$100</definedName>
    <definedName name="cst_wskakunin_p4_1_KOUZOU2">DATA!$F$100</definedName>
    <definedName name="cst_wskakunin_p4_1_TAKASA_KEN_MAX" localSheetId="8">[2]DATA!$F$102</definedName>
    <definedName name="cst_wskakunin_p4_1_TAKASA_KEN_MAX">DATA!$F$102</definedName>
    <definedName name="cst_wskakunin_p4_1_TAKASA_MAX" localSheetId="8">[2]DATA!$F$101</definedName>
    <definedName name="cst_wskakunin_p4_1_TAKASA_MAX">DATA!$F$101</definedName>
    <definedName name="cst_wskakunin_p4_1_youto1_YOUTO">DATA!$F$87</definedName>
    <definedName name="cst_wskakunin_p4_1_youto1_YOUTO_1">DATA!$F$89</definedName>
    <definedName name="cst_wskakunin_p4_1_youto1_YOUTO_2">DATA!$F$90</definedName>
    <definedName name="cst_wskakunin_p4_1_youto1_YOUTO_3">DATA!$F$91</definedName>
    <definedName name="cst_wskakunin_p4_1_youto1_YOUTO_4">DATA!$F$92</definedName>
    <definedName name="cst_wskakunin_p4_1_youto1_YOUTO_5">DATA!$F$93</definedName>
    <definedName name="cst_wskakunin_p4_1_youto1_YOUTO_6">DATA!$F$94</definedName>
    <definedName name="cst_wskakunin_p4_1_youto1_YOUTO_9">DATA!$F$95</definedName>
    <definedName name="cst_wskakunin_p4_1_youto1_YOUTO_CODE">DATA!$F$88</definedName>
    <definedName name="cst_wskakunin_sekkei1__address" localSheetId="8">[2]DATA!$F$51</definedName>
    <definedName name="cst_wskakunin_sekkei1__address">DATA!$F$51</definedName>
    <definedName name="cst_wskakunin_sekkei1__sikaku" localSheetId="8">[2]DATA!$F$46</definedName>
    <definedName name="cst_wskakunin_sekkei1__sikaku">DATA!$F$46</definedName>
    <definedName name="cst_wskakunin_sekkei1_JIMU__sikaku" localSheetId="8">[2]DATA!$F$48</definedName>
    <definedName name="cst_wskakunin_sekkei1_JIMU__sikaku">DATA!$F$48</definedName>
    <definedName name="cst_wskakunin_sekkei1_JIMU_NAME" localSheetId="8">[2]DATA!$F$49</definedName>
    <definedName name="cst_wskakunin_sekkei1_JIMU_NAME">DATA!$F$49</definedName>
    <definedName name="cst_wskakunin_sekkei1_NAME" localSheetId="8">[2]DATA!$F$47</definedName>
    <definedName name="cst_wskakunin_sekkei1_NAME">DATA!$F$47</definedName>
    <definedName name="cst_wskakunin_sekkei1_TEL" localSheetId="8">[2]DATA!$F$52</definedName>
    <definedName name="cst_wskakunin_sekkei1_TEL">DATA!$F$52</definedName>
    <definedName name="cst_wskakunin_sekkei1_ZIP" localSheetId="8">[2]DATA!$F$50</definedName>
    <definedName name="cst_wskakunin_sekkei1_ZIP">DATA!$F$50</definedName>
    <definedName name="cst_wskakunin_sekou1__address">DATA!$F$64</definedName>
    <definedName name="cst_wskakunin_sekou1__hajime" localSheetId="10">[1]DATA!$F$66</definedName>
    <definedName name="cst_wskakunin_sekou1__hajime" localSheetId="8">[2]DATA!$F$66</definedName>
    <definedName name="cst_wskakunin_sekou1__hajime" localSheetId="11">[1]DATA!$F$66</definedName>
    <definedName name="cst_wskakunin_sekou1__hajime">DATA!$F$66</definedName>
    <definedName name="cst_wskakunin_sekou1__kistar">DATA!$F$67</definedName>
    <definedName name="cst_wskakunin_sekou1_JIMU_NAME" localSheetId="10">[1]DATA!$F$62</definedName>
    <definedName name="cst_wskakunin_sekou1_JIMU_NAME" localSheetId="8">[2]DATA!$F$62</definedName>
    <definedName name="cst_wskakunin_sekou1_JIMU_NAME" localSheetId="11">[1]DATA!$F$62</definedName>
    <definedName name="cst_wskakunin_sekou1_JIMU_NAME">DATA!$F$62</definedName>
    <definedName name="cst_wskakunin_sekou1_NAME">DATA!$F$60</definedName>
    <definedName name="cst_wskakunin_sekou1_SEKOU__sikaku">DATA!$F$61</definedName>
    <definedName name="cst_wskakunin_sekou1_TEL">DATA!$F$65</definedName>
    <definedName name="cst_wskakunin_sekou1_ZIP">DATA!$F$63</definedName>
    <definedName name="cst_wskakunin_SHIKITI_MENSEKI_1_TOTAL" localSheetId="8">[2]DATA!$F$84</definedName>
    <definedName name="cst_wskakunin_SHIKITI_MENSEKI_1_TOTAL">DATA!$F$84</definedName>
    <definedName name="cst_wskakunin_SHINSEI_DATE" localSheetId="10">[1]DATA!$F$17</definedName>
    <definedName name="cst_wskakunin_SHINSEI_DATE" localSheetId="8">[2]DATA!$F$17</definedName>
    <definedName name="cst_wskakunin_SHINSEI_DATE" localSheetId="11">[1]DATA!$F$17</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 localSheetId="8">[2]DATA!$F$103</definedName>
    <definedName name="cst_wskakunin_YOUTO">DATA!$F$103</definedName>
    <definedName name="cst_wskakunin_YOUTO_TIIKI_A">DATA!$F$124</definedName>
    <definedName name="_xlnm.Print_Area" localSheetId="4">設計住宅性能評価申請書!$A$1:$AF$216</definedName>
    <definedName name="_xlnm.Print_Area" localSheetId="8">'設計評価　必要図書'!$A$1:$E$56</definedName>
    <definedName name="_xlnm.Print_Area" localSheetId="6">第四面!$A$1:$AF$51</definedName>
    <definedName name="_xlnm.Print_Area" localSheetId="7">'第四面（共同用）'!$A$1:$S$50</definedName>
    <definedName name="_xlnm.Print_Area" localSheetId="9">変更設計評価申請書!$A$1:$AF$217</definedName>
    <definedName name="shinsei_HIKIUKE_DATE" localSheetId="10">[1]DATA!$D$11</definedName>
    <definedName name="shinsei_HIKIUKE_DATE" localSheetId="8">[2]DATA!$D$11</definedName>
    <definedName name="shinsei_HIKIUKE_DATE" localSheetId="11">[1]DATA!$D$11</definedName>
    <definedName name="shinsei_HIKIUKE_DATE">DATA!$D$11</definedName>
    <definedName name="shinsei_ISSUE_DATE" localSheetId="10">[1]DATA!$D$13</definedName>
    <definedName name="shinsei_ISSUE_DATE" localSheetId="8">[2]DATA!$D$13</definedName>
    <definedName name="shinsei_ISSUE_DATE" localSheetId="11">[1]DATA!$D$13</definedName>
    <definedName name="shinsei_ISSUE_DATE">DATA!$D$13</definedName>
    <definedName name="shinsei_ISSUE_NO" localSheetId="10">[1]DATA!$D$12</definedName>
    <definedName name="shinsei_ISSUE_NO" localSheetId="8">[2]DATA!$D$12</definedName>
    <definedName name="shinsei_ISSUE_NO" localSheetId="11">[1]DATA!$D$12</definedName>
    <definedName name="shinsei_ISSUE_NO">DATA!$D$12</definedName>
    <definedName name="shinsei_UKETUKE_NO" localSheetId="10">[1]DATA!$D$10</definedName>
    <definedName name="shinsei_UKETUKE_NO" localSheetId="8">[2]DATA!$D$10</definedName>
    <definedName name="shinsei_UKETUKE_NO" localSheetId="11">[1]DATA!$D$10</definedName>
    <definedName name="shinsei_UKETUKE_NO">DATA!$D$10</definedName>
    <definedName name="shinsei_UKETUKE_OFFICE_ID" localSheetId="10">[1]DATA!$D$21</definedName>
    <definedName name="shinsei_UKETUKE_OFFICE_ID" localSheetId="8">[2]DATA!$D$21</definedName>
    <definedName name="shinsei_UKETUKE_OFFICE_ID" localSheetId="11">[1]DATA!$D$21</definedName>
    <definedName name="shinsei_UKETUKE_OFFICE_ID">DATA!$D$21</definedName>
    <definedName name="showsheetflag_DATA">dSHEET!$B$3</definedName>
    <definedName name="showsheetflag_dSHEET">dSHEET!$B$2</definedName>
    <definedName name="showsheetflag_NoObject">dSHEET!$B$8</definedName>
    <definedName name="showsheetflag_項目リスト">dSHEET!$B$4</definedName>
    <definedName name="showsheetflag_設計住宅性能評価申請書">dSHEET!$B$5</definedName>
    <definedName name="showsheetflag_設計住宅性能評価申請書H" localSheetId="10">[1]dSHEET!$B$6</definedName>
    <definedName name="showsheetflag_設計住宅性能評価申請書H" localSheetId="8">[2]dSHEET!$B$6</definedName>
    <definedName name="showsheetflag_設計住宅性能評価申請書H" localSheetId="11">[1]dSHEET!$B$6</definedName>
    <definedName name="showsheetflag_設計住宅性能評価申請書H">dSHEET!$B$6</definedName>
    <definedName name="showsheetflag_説明">dSHEET!$B$7</definedName>
    <definedName name="wk_koujikikan_month" localSheetId="10">[1]DATA!$F$127</definedName>
    <definedName name="wk_koujikikan_month" localSheetId="8">[2]DATA!$F$127</definedName>
    <definedName name="wk_koujikikan_month" localSheetId="11">[1]DATA!$F$127</definedName>
    <definedName name="wk_koujikikan_month">DATA!$F$127</definedName>
    <definedName name="wk_koujikikan_year" localSheetId="10">[1]DATA!$F$126</definedName>
    <definedName name="wk_koujikikan_year" localSheetId="8">[2]DATA!$F$126</definedName>
    <definedName name="wk_koujikikan_year" localSheetId="11">[1]DATA!$F$126</definedName>
    <definedName name="wk_koujikikan_year">DATA!$F$126</definedName>
    <definedName name="wsjob_JOB_KIND" localSheetId="10">[1]DATA!$D$8</definedName>
    <definedName name="wsjob_JOB_KIND" localSheetId="8">[2]DATA!$D$8</definedName>
    <definedName name="wsjob_JOB_KIND" localSheetId="11">[1]DATA!$D$8</definedName>
    <definedName name="wsjob_JOB_KIND">DATA!$D$8</definedName>
    <definedName name="wsjob_TARGET_KIND" localSheetId="10">[1]DATA!$D$9</definedName>
    <definedName name="wsjob_TARGET_KIND" localSheetId="8">[2]DATA!$D$9</definedName>
    <definedName name="wsjob_TARGET_KIND" localSheetId="11">[1]DATA!$D$9</definedName>
    <definedName name="wsjob_TARGET_KIND">DATA!$D$9</definedName>
    <definedName name="wsjob_TARGET_KIND__label" localSheetId="10">[1]DATA!$D$7</definedName>
    <definedName name="wsjob_TARGET_KIND__label" localSheetId="8">[2]DATA!$D$7</definedName>
    <definedName name="wsjob_TARGET_KIND__label" localSheetId="11">[1]DATA!$D$7</definedName>
    <definedName name="wsjob_TARGET_KIND__label">DATA!$D$7</definedName>
    <definedName name="wskakunin__bouka" localSheetId="10">[1]DATA!$D$79</definedName>
    <definedName name="wskakunin__bouka" localSheetId="8">[2]DATA!$D$79</definedName>
    <definedName name="wskakunin__bouka" localSheetId="11">[1]DATA!$D$79</definedName>
    <definedName name="wskakunin__bouka">DATA!$D$79</definedName>
    <definedName name="wskakunin__kouji" localSheetId="10">[1]DATA!$D$104</definedName>
    <definedName name="wskakunin__kouji" localSheetId="8">[2]DATA!$D$104</definedName>
    <definedName name="wskakunin__kouji" localSheetId="11">[1]DATA!$D$104</definedName>
    <definedName name="wskakunin__kouji">DATA!$D$104</definedName>
    <definedName name="wskakunin__kuiki" localSheetId="10">[1]DATA!$D$71</definedName>
    <definedName name="wskakunin__kuiki" localSheetId="8">[2]DATA!$D$71</definedName>
    <definedName name="wskakunin__kuiki" localSheetId="11">[1]DATA!$D$71</definedName>
    <definedName name="wskakunin__kuiki">DATA!$D$71</definedName>
    <definedName name="wskakunin__tosi_kuiki" localSheetId="10">[1]DATA!$D$75</definedName>
    <definedName name="wskakunin__tosi_kuiki" localSheetId="8">[2]DATA!$D$75</definedName>
    <definedName name="wskakunin__tosi_kuiki" localSheetId="11">[1]DATA!$D$75</definedName>
    <definedName name="wskakunin__tosi_kuiki">DATA!$D$75</definedName>
    <definedName name="wskakunin_BOUKA_22JYO" localSheetId="10">[1]DATA!$D$83</definedName>
    <definedName name="wskakunin_BOUKA_22JYO" localSheetId="8">[2]DATA!$D$83</definedName>
    <definedName name="wskakunin_BOUKA_22JYO" localSheetId="11">[1]DATA!$D$83</definedName>
    <definedName name="wskakunin_BOUKA_22JYO">DATA!$D$83</definedName>
    <definedName name="wskakunin_BOUKA_BOUKA" localSheetId="10">[1]DATA!$D$80</definedName>
    <definedName name="wskakunin_BOUKA_BOUKA" localSheetId="8">[2]DATA!$D$80</definedName>
    <definedName name="wskakunin_BOUKA_BOUKA" localSheetId="11">[1]DATA!$D$80</definedName>
    <definedName name="wskakunin_BOUKA_BOUKA">DATA!$D$80</definedName>
    <definedName name="wskakunin_BOUKA_JYUN_BOUKA" localSheetId="10">[1]DATA!$D$81</definedName>
    <definedName name="wskakunin_BOUKA_JYUN_BOUKA" localSheetId="8">[2]DATA!$D$81</definedName>
    <definedName name="wskakunin_BOUKA_JYUN_BOUKA" localSheetId="11">[1]DATA!$D$81</definedName>
    <definedName name="wskakunin_BOUKA_JYUN_BOUKA">DATA!$D$81</definedName>
    <definedName name="wskakunin_BOUKA_NASI" localSheetId="10">[1]DATA!$D$82</definedName>
    <definedName name="wskakunin_BOUKA_NASI" localSheetId="8">[2]DATA!$D$82</definedName>
    <definedName name="wskakunin_BOUKA_NASI" localSheetId="11">[1]DATA!$D$82</definedName>
    <definedName name="wskakunin_BOUKA_NASI">DATA!$D$82</definedName>
    <definedName name="wskakunin_BUILD__address" localSheetId="10">[1]DATA!$D$69</definedName>
    <definedName name="wskakunin_BUILD__address" localSheetId="8">[2]DATA!$D$69</definedName>
    <definedName name="wskakunin_BUILD__address" localSheetId="11">[1]DATA!$D$69</definedName>
    <definedName name="wskakunin_BUILD__address">DATA!$D$69</definedName>
    <definedName name="wskakunin_BUILD_KEN__ken" localSheetId="10">[1]DATA!$D$70</definedName>
    <definedName name="wskakunin_BUILD_KEN__ken" localSheetId="8">[2]DATA!$D$70</definedName>
    <definedName name="wskakunin_BUILD_KEN__ken" localSheetId="11">[1]DATA!$D$70</definedName>
    <definedName name="wskakunin_BUILD_KEN__ken">DATA!$D$70</definedName>
    <definedName name="wskakunin_BUILD_NAME" localSheetId="10">[1]DATA!$D$68</definedName>
    <definedName name="wskakunin_BUILD_NAME" localSheetId="8">[2]DATA!$D$68</definedName>
    <definedName name="wskakunin_BUILD_NAME" localSheetId="11">[1]DATA!$D$68</definedName>
    <definedName name="wskakunin_BUILD_NAME">DATA!$D$68</definedName>
    <definedName name="wskakunin_dairi1__address" localSheetId="10">[1]DATA!$D$43</definedName>
    <definedName name="wskakunin_dairi1__address" localSheetId="8">[2]DATA!$D$43</definedName>
    <definedName name="wskakunin_dairi1__address" localSheetId="11">[1]DATA!$D$43</definedName>
    <definedName name="wskakunin_dairi1__address">DATA!$D$43</definedName>
    <definedName name="wskakunin_dairi1__sikaku" localSheetId="10">[1]DATA!$D$37</definedName>
    <definedName name="wskakunin_dairi1__sikaku" localSheetId="8">[2]DATA!$D$37</definedName>
    <definedName name="wskakunin_dairi1__sikaku" localSheetId="11">[1]DATA!$D$37</definedName>
    <definedName name="wskakunin_dairi1__sikaku">DATA!$D$37</definedName>
    <definedName name="wskakunin_dairi1_JIMU__sikaku" localSheetId="10">[1]DATA!$D$40</definedName>
    <definedName name="wskakunin_dairi1_JIMU__sikaku" localSheetId="8">[2]DATA!$D$40</definedName>
    <definedName name="wskakunin_dairi1_JIMU__sikaku" localSheetId="11">[1]DATA!$D$40</definedName>
    <definedName name="wskakunin_dairi1_JIMU__sikaku">DATA!$D$40</definedName>
    <definedName name="wskakunin_dairi1_JIMU_NAME" localSheetId="10">[1]DATA!$D$41</definedName>
    <definedName name="wskakunin_dairi1_JIMU_NAME" localSheetId="8">[2]DATA!$D$41</definedName>
    <definedName name="wskakunin_dairi1_JIMU_NAME" localSheetId="11">[1]DATA!$D$41</definedName>
    <definedName name="wskakunin_dairi1_JIMU_NAME">DATA!$D$41</definedName>
    <definedName name="wskakunin_dairi1_NAME" localSheetId="10">[1]DATA!$D$38</definedName>
    <definedName name="wskakunin_dairi1_NAME" localSheetId="8">[2]DATA!$D$38</definedName>
    <definedName name="wskakunin_dairi1_NAME" localSheetId="11">[1]DATA!$D$38</definedName>
    <definedName name="wskakunin_dairi1_NAME">DATA!$D$38</definedName>
    <definedName name="wskakunin_dairi1_NAME_KANA" localSheetId="10">[1]DATA!$D$39</definedName>
    <definedName name="wskakunin_dairi1_NAME_KANA" localSheetId="8">[2]DATA!$D$39</definedName>
    <definedName name="wskakunin_dairi1_NAME_KANA" localSheetId="11">[1]DATA!$D$39</definedName>
    <definedName name="wskakunin_dairi1_NAME_KANA">DATA!$D$39</definedName>
    <definedName name="wskakunin_dairi1_TEL" localSheetId="10">[1]DATA!$D$44</definedName>
    <definedName name="wskakunin_dairi1_TEL" localSheetId="8">[2]DATA!$D$44</definedName>
    <definedName name="wskakunin_dairi1_TEL" localSheetId="11">[1]DATA!$D$44</definedName>
    <definedName name="wskakunin_dairi1_TEL">DATA!$D$44</definedName>
    <definedName name="wskakunin_dairi1_ZIP" localSheetId="10">[1]DATA!$D$42</definedName>
    <definedName name="wskakunin_dairi1_ZIP" localSheetId="8">[2]DATA!$D$42</definedName>
    <definedName name="wskakunin_dairi1_ZIP" localSheetId="11">[1]DATA!$D$42</definedName>
    <definedName name="wskakunin_dairi1_ZIP">DATA!$D$42</definedName>
    <definedName name="wskakunin_KAISU_TIJYOU_SHINSEI" localSheetId="10">[1]DATA!$D$110</definedName>
    <definedName name="wskakunin_KAISU_TIJYOU_SHINSEI" localSheetId="8">[2]DATA!$D$110</definedName>
    <definedName name="wskakunin_KAISU_TIJYOU_SHINSEI" localSheetId="11">[1]DATA!$D$110</definedName>
    <definedName name="wskakunin_KAISU_TIJYOU_SHINSEI">DATA!$D$110</definedName>
    <definedName name="wskakunin_KAISU_TIKA_SHINSEI__zero" localSheetId="10">[1]DATA!$D$111</definedName>
    <definedName name="wskakunin_KAISU_TIKA_SHINSEI__zero" localSheetId="8">[2]DATA!$D$111</definedName>
    <definedName name="wskakunin_KAISU_TIKA_SHINSEI__zero" localSheetId="11">[1]DATA!$D$111</definedName>
    <definedName name="wskakunin_KAISU_TIKA_SHINSEI__zero">DATA!$D$111</definedName>
    <definedName name="wskakunin_kanri1__address" localSheetId="10">[1]DATA!$D$58</definedName>
    <definedName name="wskakunin_kanri1__address" localSheetId="8">[2]DATA!$D$58</definedName>
    <definedName name="wskakunin_kanri1__address" localSheetId="11">[1]DATA!$D$58</definedName>
    <definedName name="wskakunin_kanri1__address">DATA!$D$58</definedName>
    <definedName name="wskakunin_kanri1__sikaku" localSheetId="10">[1]DATA!$D$53</definedName>
    <definedName name="wskakunin_kanri1__sikaku" localSheetId="8">[2]DATA!$D$53</definedName>
    <definedName name="wskakunin_kanri1__sikaku" localSheetId="11">[1]DATA!$D$53</definedName>
    <definedName name="wskakunin_kanri1__sikaku">DATA!$D$53</definedName>
    <definedName name="wskakunin_kanri1_JIMU__sikaku" localSheetId="10">[1]DATA!$D$55</definedName>
    <definedName name="wskakunin_kanri1_JIMU__sikaku" localSheetId="8">[2]DATA!$D$55</definedName>
    <definedName name="wskakunin_kanri1_JIMU__sikaku" localSheetId="11">[1]DATA!$D$55</definedName>
    <definedName name="wskakunin_kanri1_JIMU__sikaku">DATA!$D$55</definedName>
    <definedName name="wskakunin_kanri1_JIMU_NAME" localSheetId="10">[1]DATA!$D$56</definedName>
    <definedName name="wskakunin_kanri1_JIMU_NAME" localSheetId="8">[2]DATA!$D$56</definedName>
    <definedName name="wskakunin_kanri1_JIMU_NAME" localSheetId="11">[1]DATA!$D$56</definedName>
    <definedName name="wskakunin_kanri1_JIMU_NAME">DATA!$D$56</definedName>
    <definedName name="wskakunin_kanri1_NAME" localSheetId="10">[1]DATA!$D$54</definedName>
    <definedName name="wskakunin_kanri1_NAME" localSheetId="8">[2]DATA!$D$54</definedName>
    <definedName name="wskakunin_kanri1_NAME" localSheetId="11">[1]DATA!$D$54</definedName>
    <definedName name="wskakunin_kanri1_NAME">DATA!$D$54</definedName>
    <definedName name="wskakunin_kanri1_TEL" localSheetId="10">[1]DATA!$D$59</definedName>
    <definedName name="wskakunin_kanri1_TEL" localSheetId="8">[2]DATA!$D$59</definedName>
    <definedName name="wskakunin_kanri1_TEL" localSheetId="11">[1]DATA!$D$59</definedName>
    <definedName name="wskakunin_kanri1_TEL">DATA!$D$59</definedName>
    <definedName name="wskakunin_kanri1_ZIP" localSheetId="10">[1]DATA!$D$57</definedName>
    <definedName name="wskakunin_kanri1_ZIP" localSheetId="8">[2]DATA!$D$57</definedName>
    <definedName name="wskakunin_kanri1_ZIP" localSheetId="11">[1]DATA!$D$57</definedName>
    <definedName name="wskakunin_kanri1_ZIP">DATA!$D$57</definedName>
    <definedName name="wskakunin_KENTIKU_MENSEKI_SHINSEI" localSheetId="10">[1]DATA!$D$85</definedName>
    <definedName name="wskakunin_KENTIKU_MENSEKI_SHINSEI" localSheetId="8">[2]DATA!$D$85</definedName>
    <definedName name="wskakunin_KENTIKU_MENSEKI_SHINSEI" localSheetId="11">[1]DATA!$D$85</definedName>
    <definedName name="wskakunin_KENTIKU_MENSEKI_SHINSEI">DATA!$D$85</definedName>
    <definedName name="wskakunin_KOUJI_ITEN" localSheetId="10">[1]DATA!$D$108</definedName>
    <definedName name="wskakunin_KOUJI_ITEN" localSheetId="8">[2]DATA!$D$108</definedName>
    <definedName name="wskakunin_KOUJI_ITEN" localSheetId="11">[1]DATA!$D$108</definedName>
    <definedName name="wskakunin_KOUJI_ITEN">DATA!$D$108</definedName>
    <definedName name="wskakunin_KOUJI_KAITIKU" localSheetId="10">[1]DATA!$D$107</definedName>
    <definedName name="wskakunin_KOUJI_KAITIKU" localSheetId="8">[2]DATA!$D$107</definedName>
    <definedName name="wskakunin_KOUJI_KAITIKU" localSheetId="11">[1]DATA!$D$107</definedName>
    <definedName name="wskakunin_KOUJI_KAITIKU">DATA!$D$107</definedName>
    <definedName name="wskakunin_KOUJI_KANRYOU_YOTEI_DATE" localSheetId="10">[1]DATA!$D$116</definedName>
    <definedName name="wskakunin_KOUJI_KANRYOU_YOTEI_DATE" localSheetId="8">[2]DATA!$D$116</definedName>
    <definedName name="wskakunin_KOUJI_KANRYOU_YOTEI_DATE" localSheetId="11">[1]DATA!$D$116</definedName>
    <definedName name="wskakunin_KOUJI_KANRYOU_YOTEI_DATE">DATA!$D$116</definedName>
    <definedName name="wskakunin_KOUJI_SINTIKU" localSheetId="10">[1]DATA!$D$105</definedName>
    <definedName name="wskakunin_KOUJI_SINTIKU" localSheetId="8">[2]DATA!$D$105</definedName>
    <definedName name="wskakunin_KOUJI_SINTIKU" localSheetId="11">[1]DATA!$D$105</definedName>
    <definedName name="wskakunin_KOUJI_SINTIKU">DATA!$D$105</definedName>
    <definedName name="wskakunin_KOUJI_TYAKUSYU_YOTEI_DATE" localSheetId="10">[1]DATA!$D$112</definedName>
    <definedName name="wskakunin_KOUJI_TYAKUSYU_YOTEI_DATE" localSheetId="8">[2]DATA!$D$112</definedName>
    <definedName name="wskakunin_KOUJI_TYAKUSYU_YOTEI_DATE" localSheetId="11">[1]DATA!$D$112</definedName>
    <definedName name="wskakunin_KOUJI_TYAKUSYU_YOTEI_DATE">DATA!$D$112</definedName>
    <definedName name="wskakunin_KOUJI_ZOUTIKU" localSheetId="10">[1]DATA!$D$106</definedName>
    <definedName name="wskakunin_KOUJI_ZOUTIKU" localSheetId="8">[2]DATA!$D$106</definedName>
    <definedName name="wskakunin_KOUJI_ZOUTIKU" localSheetId="11">[1]DATA!$D$106</definedName>
    <definedName name="wskakunin_KOUJI_ZOUTIKU">DATA!$D$106</definedName>
    <definedName name="wskakunin_KOUZOU1" localSheetId="10">[1]DATA!$D$123</definedName>
    <definedName name="wskakunin_KOUZOU1" localSheetId="8">[2]DATA!$D$123</definedName>
    <definedName name="wskakunin_KOUZOU1" localSheetId="11">[1]DATA!$D$123</definedName>
    <definedName name="wskakunin_KOUZOU1">DATA!$D$123</definedName>
    <definedName name="wskakunin_KUIKI_HISETTEI" localSheetId="10">[1]DATA!$D$78</definedName>
    <definedName name="wskakunin_KUIKI_HISETTEI" localSheetId="8">[2]DATA!$D$78</definedName>
    <definedName name="wskakunin_KUIKI_HISETTEI" localSheetId="11">[1]DATA!$D$78</definedName>
    <definedName name="wskakunin_KUIKI_HISETTEI">DATA!$D$78</definedName>
    <definedName name="wskakunin_KUIKI_JYUN_TOSHI" localSheetId="10">[1]DATA!$D$73</definedName>
    <definedName name="wskakunin_KUIKI_JYUN_TOSHI" localSheetId="8">[2]DATA!$D$73</definedName>
    <definedName name="wskakunin_KUIKI_JYUN_TOSHI" localSheetId="11">[1]DATA!$D$73</definedName>
    <definedName name="wskakunin_KUIKI_JYUN_TOSHI">DATA!$D$73</definedName>
    <definedName name="wskakunin_KUIKI_KUIKIGAI" localSheetId="10">[1]DATA!$D$74</definedName>
    <definedName name="wskakunin_KUIKI_KUIKIGAI" localSheetId="8">[2]DATA!$D$74</definedName>
    <definedName name="wskakunin_KUIKI_KUIKIGAI" localSheetId="11">[1]DATA!$D$74</definedName>
    <definedName name="wskakunin_KUIKI_KUIKIGAI">DATA!$D$74</definedName>
    <definedName name="wskakunin_KUIKI_SIGAIKA" localSheetId="10">[1]DATA!$D$76</definedName>
    <definedName name="wskakunin_KUIKI_SIGAIKA" localSheetId="8">[2]DATA!$D$76</definedName>
    <definedName name="wskakunin_KUIKI_SIGAIKA" localSheetId="11">[1]DATA!$D$76</definedName>
    <definedName name="wskakunin_KUIKI_SIGAIKA">DATA!$D$76</definedName>
    <definedName name="wskakunin_KUIKI_TOSI" localSheetId="10">[1]DATA!$D$72</definedName>
    <definedName name="wskakunin_KUIKI_TOSI" localSheetId="8">[2]DATA!$D$72</definedName>
    <definedName name="wskakunin_KUIKI_TOSI" localSheetId="11">[1]DATA!$D$72</definedName>
    <definedName name="wskakunin_KUIKI_TOSI">DATA!$D$72</definedName>
    <definedName name="wskakunin_KUIKI_TYOSEI" localSheetId="10">[1]DATA!$D$77</definedName>
    <definedName name="wskakunin_KUIKI_TYOSEI" localSheetId="8">[2]DATA!$D$77</definedName>
    <definedName name="wskakunin_KUIKI_TYOSEI" localSheetId="11">[1]DATA!$D$77</definedName>
    <definedName name="wskakunin_KUIKI_TYOSEI">DATA!$D$77</definedName>
    <definedName name="wskakunin_NOBE_MENSEKI_BUILD_SHINSEI" localSheetId="10">[1]DATA!$D$86</definedName>
    <definedName name="wskakunin_NOBE_MENSEKI_BUILD_SHINSEI" localSheetId="8">[2]DATA!$D$86</definedName>
    <definedName name="wskakunin_NOBE_MENSEKI_BUILD_SHINSEI" localSheetId="11">[1]DATA!$D$86</definedName>
    <definedName name="wskakunin_NOBE_MENSEKI_BUILD_SHINSEI">DATA!$D$86</definedName>
    <definedName name="wskakunin_NOBE_MENSEKI_JYUTAKU_SHINSEI" localSheetId="10">[1]DATA!$D$109</definedName>
    <definedName name="wskakunin_NOBE_MENSEKI_JYUTAKU_SHINSEI" localSheetId="8">[2]DATA!$D$109</definedName>
    <definedName name="wskakunin_NOBE_MENSEKI_JYUTAKU_SHINSEI" localSheetId="11">[1]DATA!$D$109</definedName>
    <definedName name="wskakunin_NOBE_MENSEKI_JYUTAKU_SHINSEI">DATA!$D$109</definedName>
    <definedName name="wskakunin_owner1__address" localSheetId="10">[1]DATA!$D$30</definedName>
    <definedName name="wskakunin_owner1__address" localSheetId="8">[2]DATA!$D$30</definedName>
    <definedName name="wskakunin_owner1__address" localSheetId="11">[1]DATA!$D$30</definedName>
    <definedName name="wskakunin_owner1__address">DATA!$D$30</definedName>
    <definedName name="wskakunin_owner1_JIMU_NAME" localSheetId="10">[1]DATA!$D$22</definedName>
    <definedName name="wskakunin_owner1_JIMU_NAME" localSheetId="8">[2]DATA!$D$22</definedName>
    <definedName name="wskakunin_owner1_JIMU_NAME" localSheetId="11">[1]DATA!$D$22</definedName>
    <definedName name="wskakunin_owner1_JIMU_NAME">DATA!$D$22</definedName>
    <definedName name="wskakunin_owner1_JIMU_NAME_KANA" localSheetId="10">[1]DATA!$D$23</definedName>
    <definedName name="wskakunin_owner1_JIMU_NAME_KANA" localSheetId="8">[2]DATA!$D$23</definedName>
    <definedName name="wskakunin_owner1_JIMU_NAME_KANA" localSheetId="11">[1]DATA!$D$23</definedName>
    <definedName name="wskakunin_owner1_JIMU_NAME_KANA">DATA!$D$23</definedName>
    <definedName name="wskakunin_owner1_NAME" localSheetId="10">[1]DATA!$D$26</definedName>
    <definedName name="wskakunin_owner1_NAME" localSheetId="8">[2]DATA!$D$26</definedName>
    <definedName name="wskakunin_owner1_NAME" localSheetId="11">[1]DATA!$D$26</definedName>
    <definedName name="wskakunin_owner1_NAME">DATA!$D$26</definedName>
    <definedName name="wskakunin_owner1_NAME_KANA" localSheetId="10">[1]DATA!$D$27</definedName>
    <definedName name="wskakunin_owner1_NAME_KANA" localSheetId="8">[2]DATA!$D$27</definedName>
    <definedName name="wskakunin_owner1_NAME_KANA" localSheetId="11">[1]DATA!$D$27</definedName>
    <definedName name="wskakunin_owner1_NAME_KANA">DATA!$D$27</definedName>
    <definedName name="wskakunin_owner1_POST" localSheetId="10">[1]DATA!$D$24</definedName>
    <definedName name="wskakunin_owner1_POST" localSheetId="8">[2]DATA!$D$24</definedName>
    <definedName name="wskakunin_owner1_POST" localSheetId="11">[1]DATA!$D$24</definedName>
    <definedName name="wskakunin_owner1_POST">DATA!$D$24</definedName>
    <definedName name="wskakunin_owner1_POST_KANA" localSheetId="10">[1]DATA!$D$25</definedName>
    <definedName name="wskakunin_owner1_POST_KANA" localSheetId="8">[2]DATA!$D$25</definedName>
    <definedName name="wskakunin_owner1_POST_KANA" localSheetId="11">[1]DATA!$D$25</definedName>
    <definedName name="wskakunin_owner1_POST_KANA">DATA!$D$25</definedName>
    <definedName name="wskakunin_owner1_TEL" localSheetId="10">[1]DATA!$D$31</definedName>
    <definedName name="wskakunin_owner1_TEL" localSheetId="8">[2]DATA!$D$31</definedName>
    <definedName name="wskakunin_owner1_TEL" localSheetId="11">[1]DATA!$D$31</definedName>
    <definedName name="wskakunin_owner1_TEL">DATA!$D$31</definedName>
    <definedName name="wskakunin_owner1_ZIP" localSheetId="10">[1]DATA!$D$29</definedName>
    <definedName name="wskakunin_owner1_ZIP" localSheetId="8">[2]DATA!$D$29</definedName>
    <definedName name="wskakunin_owner1_ZIP" localSheetId="11">[1]DATA!$D$29</definedName>
    <definedName name="wskakunin_owner1_ZIP">DATA!$D$29</definedName>
    <definedName name="wskakunin_p4_1__kouji" localSheetId="10">[1]DATA!$D$96</definedName>
    <definedName name="wskakunin_p4_1__kouji" localSheetId="8">[2]DATA!$D$96</definedName>
    <definedName name="wskakunin_p4_1__kouji" localSheetId="11">[1]DATA!$D$96</definedName>
    <definedName name="wskakunin_p4_1__kouji">DATA!$D$96</definedName>
    <definedName name="wskakunin_p4_1_KAISU_TIKAI" localSheetId="10">[1]DATA!$D$98</definedName>
    <definedName name="wskakunin_p4_1_KAISU_TIKAI" localSheetId="8">[2]DATA!$D$98</definedName>
    <definedName name="wskakunin_p4_1_KAISU_TIKAI" localSheetId="11">[1]DATA!$D$98</definedName>
    <definedName name="wskakunin_p4_1_KAISU_TIKAI">DATA!$D$98</definedName>
    <definedName name="wskakunin_p4_1_KAISU_TIKAI_NOZOKU" localSheetId="10">[1]DATA!$D$97</definedName>
    <definedName name="wskakunin_p4_1_KAISU_TIKAI_NOZOKU" localSheetId="8">[2]DATA!$D$97</definedName>
    <definedName name="wskakunin_p4_1_KAISU_TIKAI_NOZOKU" localSheetId="11">[1]DATA!$D$97</definedName>
    <definedName name="wskakunin_p4_1_KAISU_TIKAI_NOZOKU">DATA!$D$97</definedName>
    <definedName name="wskakunin_p4_1_KOUZOU1" localSheetId="10">[1]DATA!$D$99</definedName>
    <definedName name="wskakunin_p4_1_KOUZOU1" localSheetId="8">[2]DATA!$D$99</definedName>
    <definedName name="wskakunin_p4_1_KOUZOU1" localSheetId="11">[1]DATA!$D$99</definedName>
    <definedName name="wskakunin_p4_1_KOUZOU1">DATA!$D$99</definedName>
    <definedName name="wskakunin_p4_1_KOUZOU2" localSheetId="10">[1]DATA!$D$100</definedName>
    <definedName name="wskakunin_p4_1_KOUZOU2" localSheetId="8">[2]DATA!$D$100</definedName>
    <definedName name="wskakunin_p4_1_KOUZOU2" localSheetId="11">[1]DATA!$D$100</definedName>
    <definedName name="wskakunin_p4_1_KOUZOU2">DATA!$D$100</definedName>
    <definedName name="wskakunin_p4_1_TAKASA_KEN_MAX" localSheetId="10">[1]DATA!$D$102</definedName>
    <definedName name="wskakunin_p4_1_TAKASA_KEN_MAX" localSheetId="8">[2]DATA!$D$102</definedName>
    <definedName name="wskakunin_p4_1_TAKASA_KEN_MAX" localSheetId="11">[1]DATA!$D$102</definedName>
    <definedName name="wskakunin_p4_1_TAKASA_KEN_MAX">DATA!$D$102</definedName>
    <definedName name="wskakunin_p4_1_TAKASA_MAX" localSheetId="10">[1]DATA!$D$101</definedName>
    <definedName name="wskakunin_p4_1_TAKASA_MAX" localSheetId="8">[2]DATA!$D$101</definedName>
    <definedName name="wskakunin_p4_1_TAKASA_MAX" localSheetId="11">[1]DATA!$D$101</definedName>
    <definedName name="wskakunin_p4_1_TAKASA_MAX">DATA!$D$101</definedName>
    <definedName name="wskakunin_p4_1_youto1_YOUTO" localSheetId="10">[1]DATA!$D$87</definedName>
    <definedName name="wskakunin_p4_1_youto1_YOUTO" localSheetId="8">[2]DATA!$D$87</definedName>
    <definedName name="wskakunin_p4_1_youto1_YOUTO" localSheetId="11">[1]DATA!$D$87</definedName>
    <definedName name="wskakunin_p4_1_youto1_YOUTO">DATA!$D$87</definedName>
    <definedName name="wskakunin_p4_1_youto1_YOUTO_CODE" localSheetId="10">[1]DATA!$D$88</definedName>
    <definedName name="wskakunin_p4_1_youto1_YOUTO_CODE" localSheetId="8">[2]DATA!$D$88</definedName>
    <definedName name="wskakunin_p4_1_youto1_YOUTO_CODE" localSheetId="11">[1]DATA!$D$88</definedName>
    <definedName name="wskakunin_p4_1_youto1_YOUTO_CODE">DATA!$D$88</definedName>
    <definedName name="wskakunin_sekkei1__address" localSheetId="10">[1]DATA!$D$51</definedName>
    <definedName name="wskakunin_sekkei1__address" localSheetId="8">[2]DATA!$D$51</definedName>
    <definedName name="wskakunin_sekkei1__address" localSheetId="11">[1]DATA!$D$51</definedName>
    <definedName name="wskakunin_sekkei1__address">DATA!$D$51</definedName>
    <definedName name="wskakunin_sekkei1__sikaku" localSheetId="10">[1]DATA!$D$46</definedName>
    <definedName name="wskakunin_sekkei1__sikaku" localSheetId="8">[2]DATA!$D$46</definedName>
    <definedName name="wskakunin_sekkei1__sikaku" localSheetId="11">[1]DATA!$D$46</definedName>
    <definedName name="wskakunin_sekkei1__sikaku">DATA!$D$46</definedName>
    <definedName name="wskakunin_sekkei1_JIMU__sikaku" localSheetId="10">[1]DATA!$D$48</definedName>
    <definedName name="wskakunin_sekkei1_JIMU__sikaku" localSheetId="8">[2]DATA!$D$48</definedName>
    <definedName name="wskakunin_sekkei1_JIMU__sikaku" localSheetId="11">[1]DATA!$D$48</definedName>
    <definedName name="wskakunin_sekkei1_JIMU__sikaku">DATA!$D$48</definedName>
    <definedName name="wskakunin_sekkei1_JIMU_NAME" localSheetId="10">[1]DATA!$D$49</definedName>
    <definedName name="wskakunin_sekkei1_JIMU_NAME" localSheetId="8">[2]DATA!$D$49</definedName>
    <definedName name="wskakunin_sekkei1_JIMU_NAME" localSheetId="11">[1]DATA!$D$49</definedName>
    <definedName name="wskakunin_sekkei1_JIMU_NAME">DATA!$D$49</definedName>
    <definedName name="wskakunin_sekkei1_NAME" localSheetId="10">[1]DATA!$D$47</definedName>
    <definedName name="wskakunin_sekkei1_NAME" localSheetId="8">[2]DATA!$D$47</definedName>
    <definedName name="wskakunin_sekkei1_NAME" localSheetId="11">[1]DATA!$D$47</definedName>
    <definedName name="wskakunin_sekkei1_NAME">DATA!$D$47</definedName>
    <definedName name="wskakunin_sekkei1_TEL" localSheetId="10">[1]DATA!$D$52</definedName>
    <definedName name="wskakunin_sekkei1_TEL" localSheetId="8">[2]DATA!$D$52</definedName>
    <definedName name="wskakunin_sekkei1_TEL" localSheetId="11">[1]DATA!$D$52</definedName>
    <definedName name="wskakunin_sekkei1_TEL">DATA!$D$52</definedName>
    <definedName name="wskakunin_sekkei1_ZIP" localSheetId="10">[1]DATA!$D$50</definedName>
    <definedName name="wskakunin_sekkei1_ZIP" localSheetId="8">[2]DATA!$D$50</definedName>
    <definedName name="wskakunin_sekkei1_ZIP" localSheetId="11">[1]DATA!$D$50</definedName>
    <definedName name="wskakunin_sekkei1_ZIP">DATA!$D$50</definedName>
    <definedName name="wskakunin_sekou1__address" localSheetId="10">[1]DATA!$D$64</definedName>
    <definedName name="wskakunin_sekou1__address" localSheetId="8">[2]DATA!$D$64</definedName>
    <definedName name="wskakunin_sekou1__address" localSheetId="11">[1]DATA!$D$64</definedName>
    <definedName name="wskakunin_sekou1__address">DATA!$D$64</definedName>
    <definedName name="wskakunin_sekou1_JIMU_NAME" localSheetId="10">[1]DATA!$D$62</definedName>
    <definedName name="wskakunin_sekou1_JIMU_NAME" localSheetId="8">[2]DATA!$D$62</definedName>
    <definedName name="wskakunin_sekou1_JIMU_NAME" localSheetId="11">[1]DATA!$D$62</definedName>
    <definedName name="wskakunin_sekou1_JIMU_NAME">DATA!$D$62</definedName>
    <definedName name="wskakunin_sekou1_NAME" localSheetId="10">[1]DATA!$D$60</definedName>
    <definedName name="wskakunin_sekou1_NAME" localSheetId="8">[2]DATA!$D$60</definedName>
    <definedName name="wskakunin_sekou1_NAME" localSheetId="11">[1]DATA!$D$60</definedName>
    <definedName name="wskakunin_sekou1_NAME">DATA!$D$60</definedName>
    <definedName name="wskakunin_sekou1_SEKOU__sikaku" localSheetId="10">[1]DATA!$D$61</definedName>
    <definedName name="wskakunin_sekou1_SEKOU__sikaku" localSheetId="8">[2]DATA!$D$61</definedName>
    <definedName name="wskakunin_sekou1_SEKOU__sikaku" localSheetId="11">[1]DATA!$D$61</definedName>
    <definedName name="wskakunin_sekou1_SEKOU__sikaku">DATA!$D$61</definedName>
    <definedName name="wskakunin_sekou1_TEL" localSheetId="10">[1]DATA!$D$65</definedName>
    <definedName name="wskakunin_sekou1_TEL" localSheetId="8">[2]DATA!$D$65</definedName>
    <definedName name="wskakunin_sekou1_TEL" localSheetId="11">[1]DATA!$D$65</definedName>
    <definedName name="wskakunin_sekou1_TEL">DATA!$D$65</definedName>
    <definedName name="wskakunin_sekou1_ZIP" localSheetId="10">[1]DATA!$D$63</definedName>
    <definedName name="wskakunin_sekou1_ZIP" localSheetId="8">[2]DATA!$D$63</definedName>
    <definedName name="wskakunin_sekou1_ZIP" localSheetId="11">[1]DATA!$D$63</definedName>
    <definedName name="wskakunin_sekou1_ZIP">DATA!$D$63</definedName>
    <definedName name="wskakunin_SHIKITI_MENSEKI_1_TOTAL" localSheetId="10">[1]DATA!$D$84</definedName>
    <definedName name="wskakunin_SHIKITI_MENSEKI_1_TOTAL" localSheetId="8">[2]DATA!$D$84</definedName>
    <definedName name="wskakunin_SHIKITI_MENSEKI_1_TOTAL" localSheetId="11">[1]DATA!$D$84</definedName>
    <definedName name="wskakunin_SHIKITI_MENSEKI_1_TOTAL">DATA!$D$84</definedName>
    <definedName name="wskakunin_SHINSEI_DATE" localSheetId="10">[1]DATA!$D$17</definedName>
    <definedName name="wskakunin_SHINSEI_DATE" localSheetId="8">[2]DATA!$D$17</definedName>
    <definedName name="wskakunin_SHINSEI_DATE" localSheetId="11">[1]DATA!$D$17</definedName>
    <definedName name="wskakunin_SHINSEI_DATE">DATA!$D$17</definedName>
    <definedName name="wskakunin_YOUTO" localSheetId="10">[1]DATA!$D$103</definedName>
    <definedName name="wskakunin_YOUTO" localSheetId="8">[2]DATA!$D$103</definedName>
    <definedName name="wskakunin_YOUTO" localSheetId="11">[1]DATA!$D$103</definedName>
    <definedName name="wskakunin_YOUTO">DATA!$D$103</definedName>
    <definedName name="wskakunin_YOUTO_TIIKI_A" localSheetId="10">[1]DATA!$D$124</definedName>
    <definedName name="wskakunin_YOUTO_TIIKI_A" localSheetId="8">[2]DATA!$D$124</definedName>
    <definedName name="wskakunin_YOUTO_TIIKI_A" localSheetId="11">[1]DATA!$D$124</definedName>
    <definedName name="wskakunin_YOUTO_TIIKI_A">DATA!$D$124</definedName>
    <definedName name="一級">項目リスト!$A$3</definedName>
    <definedName name="近隣商業地域">項目リスト!$L$3:$L$8</definedName>
    <definedName name="近隣商業地域建ぺい率">項目リスト!$Y$3:$Y$4</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構造">項目リスト!$AF$3:$AF$8</definedName>
    <definedName name="指定なし">項目リスト!$Q$3:$Q$8</definedName>
    <definedName name="指定なし建ぺい率">項目リスト!$AD$3:$AD$7</definedName>
    <definedName name="施工者">項目リスト!$D$3:$D$51</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二級">項目リスト!$B$3:$B$49</definedName>
    <definedName name="便所">項目リスト!$AN$3:$AN$5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7" i="28" l="1"/>
  <c r="J78" i="28"/>
  <c r="C125" i="36"/>
  <c r="C123" i="36"/>
  <c r="C122" i="36"/>
  <c r="C120" i="36"/>
  <c r="C119" i="36"/>
  <c r="C118" i="36"/>
  <c r="C117" i="36"/>
  <c r="C115" i="36"/>
  <c r="C114" i="36"/>
  <c r="AB112" i="36"/>
  <c r="V112" i="36"/>
  <c r="R112" i="36"/>
  <c r="N112" i="36"/>
  <c r="C110" i="36"/>
  <c r="C109" i="36"/>
  <c r="C108" i="36"/>
  <c r="C106" i="36"/>
  <c r="C104" i="36"/>
  <c r="C103" i="36"/>
  <c r="C102" i="36"/>
  <c r="C101" i="36"/>
  <c r="C100" i="36"/>
  <c r="C99" i="36"/>
  <c r="C98" i="36"/>
  <c r="C96" i="36"/>
  <c r="C95" i="36"/>
  <c r="C94" i="36"/>
  <c r="C91" i="36"/>
  <c r="C90" i="36"/>
  <c r="P163" i="36"/>
  <c r="K163" i="36"/>
  <c r="G163" i="36"/>
  <c r="C163" i="36"/>
  <c r="P145" i="36"/>
  <c r="H145" i="36"/>
  <c r="T141" i="36"/>
  <c r="N141" i="36"/>
  <c r="H141" i="36"/>
  <c r="X138" i="36"/>
  <c r="Q138" i="36"/>
  <c r="K139" i="36"/>
  <c r="K138" i="36"/>
  <c r="C139" i="36"/>
  <c r="C138" i="36"/>
  <c r="C95" i="28"/>
  <c r="B135" i="36"/>
  <c r="S160" i="36"/>
  <c r="G160" i="36"/>
  <c r="J159" i="36"/>
  <c r="J158" i="36"/>
  <c r="J157" i="36"/>
  <c r="J156" i="36"/>
  <c r="J153" i="36"/>
  <c r="J152" i="36"/>
  <c r="H149" i="36"/>
  <c r="H147" i="36"/>
  <c r="H143" i="36"/>
  <c r="G140" i="28"/>
  <c r="F80" i="36"/>
  <c r="AA65" i="36"/>
  <c r="AA63" i="28"/>
  <c r="AA63" i="36"/>
  <c r="S65" i="36"/>
  <c r="R63" i="36"/>
  <c r="J65" i="36"/>
  <c r="J63" i="36"/>
  <c r="J61" i="28"/>
  <c r="J66" i="36"/>
  <c r="J64" i="36"/>
  <c r="J58" i="36"/>
  <c r="J67" i="36"/>
  <c r="J68" i="36"/>
  <c r="J69" i="36"/>
  <c r="J57" i="36"/>
  <c r="J59" i="36"/>
  <c r="J60" i="36"/>
  <c r="J61" i="36"/>
  <c r="J55" i="36"/>
  <c r="J54" i="36"/>
  <c r="J53" i="36"/>
  <c r="J52" i="36"/>
  <c r="J51" i="36"/>
  <c r="J49" i="36"/>
  <c r="J48" i="36"/>
  <c r="J47" i="36"/>
  <c r="J45" i="28"/>
  <c r="J45" i="36"/>
  <c r="J43" i="28"/>
  <c r="R15" i="36"/>
  <c r="R15" i="28"/>
  <c r="R14" i="36"/>
  <c r="R14" i="28"/>
  <c r="R13" i="36"/>
  <c r="R13" i="28"/>
  <c r="R11" i="36"/>
  <c r="R11" i="28"/>
  <c r="J46" i="36" l="1"/>
  <c r="J12" i="30"/>
  <c r="J6" i="30"/>
  <c r="J42" i="13"/>
  <c r="J56" i="28" l="1"/>
  <c r="B25" i="32"/>
  <c r="B23" i="32"/>
  <c r="B45" i="32" l="1"/>
  <c r="B43" i="32"/>
  <c r="B39" i="32"/>
  <c r="B41" i="32"/>
  <c r="B37" i="32"/>
  <c r="B35" i="32"/>
  <c r="B31" i="32"/>
  <c r="B5" i="32"/>
  <c r="B33" i="32" l="1"/>
  <c r="J44" i="28"/>
  <c r="B31" i="29"/>
  <c r="J46" i="28"/>
  <c r="B25" i="29"/>
  <c r="B23" i="29"/>
  <c r="F88" i="28"/>
  <c r="B5" i="29"/>
  <c r="J50" i="28"/>
  <c r="B33" i="29"/>
  <c r="C129" i="28" l="1"/>
  <c r="C127" i="28"/>
  <c r="C126" i="28"/>
  <c r="C124" i="28"/>
  <c r="C122" i="28"/>
  <c r="C123" i="28"/>
  <c r="C121" i="28"/>
  <c r="C119" i="28"/>
  <c r="C118" i="28"/>
  <c r="AB116" i="28"/>
  <c r="V116" i="28"/>
  <c r="R116" i="28"/>
  <c r="N116" i="28"/>
  <c r="C113" i="28"/>
  <c r="C114" i="28"/>
  <c r="C112" i="28"/>
  <c r="C110" i="28"/>
  <c r="C108" i="28"/>
  <c r="C103" i="28"/>
  <c r="C104" i="28"/>
  <c r="C105" i="28"/>
  <c r="C106" i="28"/>
  <c r="C107" i="28"/>
  <c r="C102" i="28"/>
  <c r="C100" i="28"/>
  <c r="C99" i="28"/>
  <c r="C98" i="28"/>
  <c r="C94" i="28"/>
  <c r="I70" i="28"/>
  <c r="J62" i="28"/>
  <c r="J65" i="28"/>
  <c r="J67" i="28"/>
  <c r="J66" i="28"/>
  <c r="J64" i="28"/>
  <c r="AA61" i="28"/>
  <c r="S63" i="28"/>
  <c r="J63" i="28"/>
  <c r="R61" i="28"/>
  <c r="J59" i="28"/>
  <c r="J58" i="28"/>
  <c r="J57" i="28"/>
  <c r="J55" i="28"/>
  <c r="J49" i="28"/>
  <c r="J51" i="28"/>
  <c r="J52" i="28"/>
  <c r="J53" i="28"/>
  <c r="J47" i="28"/>
  <c r="F127" i="3" l="1"/>
  <c r="F122" i="3" s="1"/>
  <c r="F126" i="3"/>
  <c r="F121" i="3" s="1"/>
  <c r="F124" i="3"/>
  <c r="F123" i="3"/>
  <c r="F116" i="3"/>
  <c r="F118" i="3" s="1"/>
  <c r="F112" i="3"/>
  <c r="F114" i="3" s="1"/>
  <c r="F111" i="3"/>
  <c r="F110" i="3"/>
  <c r="F109" i="3"/>
  <c r="F108" i="3"/>
  <c r="F107" i="3"/>
  <c r="F106" i="3"/>
  <c r="F105" i="3"/>
  <c r="F104" i="3"/>
  <c r="F103" i="3"/>
  <c r="F102" i="3"/>
  <c r="F101" i="3"/>
  <c r="F100" i="3"/>
  <c r="F99" i="3"/>
  <c r="F98" i="3"/>
  <c r="F97" i="3"/>
  <c r="F96" i="3"/>
  <c r="F95" i="3"/>
  <c r="F88" i="3"/>
  <c r="F87" i="3"/>
  <c r="F86" i="3"/>
  <c r="F85" i="3"/>
  <c r="F84" i="3"/>
  <c r="F83" i="3"/>
  <c r="F82" i="3"/>
  <c r="F81" i="3"/>
  <c r="F80" i="3"/>
  <c r="F79" i="3"/>
  <c r="F78" i="3"/>
  <c r="F77" i="3"/>
  <c r="F76" i="3"/>
  <c r="F75" i="3"/>
  <c r="F74" i="3"/>
  <c r="F73" i="3"/>
  <c r="F72" i="3"/>
  <c r="F71" i="3"/>
  <c r="F70" i="3"/>
  <c r="F69" i="3"/>
  <c r="F68" i="3"/>
  <c r="F65" i="3"/>
  <c r="F64" i="3"/>
  <c r="F63" i="3"/>
  <c r="F62" i="3"/>
  <c r="F66" i="3" s="1"/>
  <c r="B6" i="23" s="1"/>
  <c r="B5" i="23" s="1"/>
  <c r="F61" i="3"/>
  <c r="F60" i="3"/>
  <c r="F59" i="3"/>
  <c r="F58" i="3"/>
  <c r="F57" i="3"/>
  <c r="F56" i="3"/>
  <c r="F55" i="3"/>
  <c r="F54" i="3"/>
  <c r="F53" i="3"/>
  <c r="F52" i="3"/>
  <c r="F51" i="3"/>
  <c r="F50" i="3"/>
  <c r="F49" i="3"/>
  <c r="F48" i="3"/>
  <c r="F47" i="3"/>
  <c r="F46" i="3"/>
  <c r="F45" i="3"/>
  <c r="F44" i="3"/>
  <c r="F43" i="3"/>
  <c r="F42" i="3"/>
  <c r="F41" i="3"/>
  <c r="F40" i="3"/>
  <c r="F39" i="3"/>
  <c r="F38" i="3"/>
  <c r="F37" i="3"/>
  <c r="F34" i="3"/>
  <c r="F33" i="3"/>
  <c r="F32" i="3"/>
  <c r="F31" i="3"/>
  <c r="F30" i="3"/>
  <c r="F29" i="3"/>
  <c r="F28" i="3"/>
  <c r="F27" i="3"/>
  <c r="F26" i="3"/>
  <c r="F25" i="3"/>
  <c r="F24" i="3"/>
  <c r="F23" i="3"/>
  <c r="F22" i="3"/>
  <c r="F36" i="3" s="1"/>
  <c r="F21" i="3"/>
  <c r="F17" i="3"/>
  <c r="F20" i="3" s="1"/>
  <c r="F13" i="3"/>
  <c r="F16" i="3" s="1"/>
  <c r="F12" i="3"/>
  <c r="F11" i="3"/>
  <c r="F10" i="3"/>
  <c r="F9" i="3"/>
  <c r="F8" i="3"/>
  <c r="F7" i="3"/>
  <c r="F18" i="3" l="1"/>
  <c r="F14" i="3"/>
  <c r="F19" i="3"/>
  <c r="F15" i="3"/>
  <c r="F35" i="3"/>
  <c r="F67" i="3"/>
  <c r="F113" i="3"/>
  <c r="F117" i="3"/>
  <c r="F115" i="3"/>
  <c r="F1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日本イーアールアイ株式会社</author>
  </authors>
  <commentList>
    <comment ref="C1" authorId="0" shapeId="0" xr:uid="{00000000-0006-0000-0800-000001000000}">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<sst xmlns="http://schemas.openxmlformats.org/spreadsheetml/2006/main" count="2718" uniqueCount="1202">
  <si>
    <t>第四号様式（第三条関係）</t>
  </si>
  <si>
    <t>第一面</t>
  </si>
  <si>
    <t>設 計 住 宅 性 能 評 価 申 請 書</t>
  </si>
  <si>
    <t>年</t>
  </si>
  <si>
    <t>月</t>
  </si>
  <si>
    <t>日</t>
  </si>
  <si>
    <t>一般財団法人 さいたま住宅検査センター　殿</t>
  </si>
  <si>
    <t>申請者の氏名又は名称</t>
  </si>
  <si>
    <t>代表者の氏名</t>
  </si>
  <si>
    <t>住宅の品質確保の促進等に関する法律第5条第1項の規定に基づき、設計住宅性能評価を申請</t>
  </si>
  <si>
    <t>します。この申請書及び添付図書に記載の事項は、事実に相違ありません。</t>
  </si>
  <si>
    <t>※受付欄</t>
  </si>
  <si>
    <t>※手数料欄</t>
  </si>
  <si>
    <t>第</t>
  </si>
  <si>
    <t>号</t>
  </si>
  <si>
    <t>申請受理者印</t>
  </si>
  <si>
    <t>（注意）</t>
  </si>
  <si>
    <t>① 数字は算用数字を、単位はメートル法を用いてください。</t>
  </si>
  <si>
    <t>② ※印のある欄は記入しないでください。</t>
  </si>
  <si>
    <t>③ 申請者（申請者が法人である場合にあっては、その代表者）の氏名の記載を自署で行う場合においては、押</t>
  </si>
  <si>
    <t>　 印を省略することができます。</t>
  </si>
  <si>
    <t>第二面</t>
  </si>
  <si>
    <t>申請者等の概要</t>
  </si>
  <si>
    <t>【1.申請者】</t>
  </si>
  <si>
    <t>【氏名又は名称のﾌﾘｶﾞﾅ】</t>
  </si>
  <si>
    <t>【氏名又は名称】</t>
  </si>
  <si>
    <t>【郵便番号】</t>
  </si>
  <si>
    <t>〒</t>
  </si>
  <si>
    <t>【住　　所】</t>
  </si>
  <si>
    <t>【電話番号】</t>
  </si>
  <si>
    <t>【2.代理者】</t>
  </si>
  <si>
    <t>【3.建築主】</t>
  </si>
  <si>
    <t>【4.設計者】　</t>
  </si>
  <si>
    <t>【資　　格】</t>
  </si>
  <si>
    <t>【氏　　名】</t>
  </si>
  <si>
    <t>【建築士事務所名】</t>
  </si>
  <si>
    <t>【所 在 地】</t>
  </si>
  <si>
    <t>【5.設計住宅性能評価を希望する性能表示事項】</t>
  </si>
  <si>
    <t>(建築物名称：</t>
  </si>
  <si>
    <t>)</t>
  </si>
  <si>
    <t>第二面（別紙）</t>
  </si>
  <si>
    <t>【地盤の液状化に関する情報提供】</t>
  </si>
  <si>
    <t>□</t>
  </si>
  <si>
    <t>地盤の液状化に関する情報提供を行う（情報提供の内容は申出書による）</t>
  </si>
  <si>
    <t>地盤の液状化に関する情報提供を行わない</t>
  </si>
  <si>
    <t>【設計住宅性能評価を希望する性能表示事項】</t>
  </si>
  <si>
    <t>.</t>
  </si>
  <si>
    <t>構造の安定に関すること</t>
  </si>
  <si>
    <t>1-2</t>
  </si>
  <si>
    <t>耐震等級（構造躯体の損傷防止）</t>
  </si>
  <si>
    <t>1-4</t>
  </si>
  <si>
    <t>耐風等級（構造躯体の倒壊等防止及び損傷防止）</t>
  </si>
  <si>
    <t>1-5</t>
  </si>
  <si>
    <t>耐積雪等級（構造躯体の倒壊等防止及び損傷防止）</t>
  </si>
  <si>
    <t>火災時の安全に関すること</t>
  </si>
  <si>
    <t>2-1</t>
  </si>
  <si>
    <t>感知警報装置設置等級（自住戸火災時）</t>
  </si>
  <si>
    <t>2-4</t>
  </si>
  <si>
    <t>脱出対策（火災時）</t>
  </si>
  <si>
    <t>2-5</t>
  </si>
  <si>
    <t>耐火等級（延焼のおそれのある部分（開口部））</t>
  </si>
  <si>
    <t>2-6</t>
  </si>
  <si>
    <t>空気環境に関すること</t>
  </si>
  <si>
    <t>6-1</t>
  </si>
  <si>
    <t>ホルムアルデヒド対策（内装及び天井裏等）</t>
  </si>
  <si>
    <t>6-2</t>
  </si>
  <si>
    <t>換気対策</t>
  </si>
  <si>
    <t>6-3</t>
  </si>
  <si>
    <t>室内空気中の化学物質の濃度等</t>
  </si>
  <si>
    <t>　特定測定物質（必須）</t>
  </si>
  <si>
    <t>ホルムアルデヒド</t>
  </si>
  <si>
    <t>　特定測定物質（選択）</t>
  </si>
  <si>
    <t>トルエン</t>
  </si>
  <si>
    <t>キシレン</t>
  </si>
  <si>
    <t>エチルベンゼン</t>
  </si>
  <si>
    <t>スチレン</t>
  </si>
  <si>
    <t>光・視環境に関すること</t>
  </si>
  <si>
    <t>7-1</t>
  </si>
  <si>
    <t>単純開口率</t>
  </si>
  <si>
    <t>7-2</t>
  </si>
  <si>
    <t>方位別開口比</t>
  </si>
  <si>
    <t>音環境に関すること</t>
  </si>
  <si>
    <t>8-4</t>
  </si>
  <si>
    <t>高齢者等への配慮に関すること</t>
  </si>
  <si>
    <t>防犯に関すること</t>
  </si>
  <si>
    <t>10-1</t>
  </si>
  <si>
    <t>開口部の侵入防止対策</t>
  </si>
  <si>
    <t>①</t>
  </si>
  <si>
    <t>選択を希望する性能表示事項にチェックしてください。</t>
  </si>
  <si>
    <t>②</t>
  </si>
  <si>
    <t>第三面</t>
  </si>
  <si>
    <t>建築物に関する事項</t>
  </si>
  <si>
    <t>【1.地名地番】</t>
  </si>
  <si>
    <t>【2.都市計画区域及び準都市計画区域の内外の別等】</t>
  </si>
  <si>
    <t>都市計画区域内</t>
  </si>
  <si>
    <t>（</t>
  </si>
  <si>
    <t>市街化区域</t>
  </si>
  <si>
    <t>市街化調整区域</t>
  </si>
  <si>
    <t>区域区分未設定 )</t>
  </si>
  <si>
    <t>準都市計画区域内</t>
  </si>
  <si>
    <t>都市計画区域 及び 準都市計画区域外</t>
  </si>
  <si>
    <t>【3.防火地域】</t>
  </si>
  <si>
    <t>防火地域</t>
  </si>
  <si>
    <t>準防火地域</t>
  </si>
  <si>
    <t>指定なし</t>
  </si>
  <si>
    <t>【4.敷地面積】</t>
  </si>
  <si>
    <t>㎡</t>
  </si>
  <si>
    <t>【5.建 て 方】</t>
  </si>
  <si>
    <t>一戸建ての住宅</t>
  </si>
  <si>
    <t>共同住宅等</t>
  </si>
  <si>
    <t>【6.建築面積】</t>
  </si>
  <si>
    <t>【7.延べ面積】</t>
  </si>
  <si>
    <t>【8.住戸の数】</t>
  </si>
  <si>
    <t>戸</t>
  </si>
  <si>
    <t>【9.建築物の高さ等】</t>
  </si>
  <si>
    <t>【最高の高さ】</t>
  </si>
  <si>
    <t>ｍ</t>
  </si>
  <si>
    <t>【最高の軒の高さ】</t>
  </si>
  <si>
    <t>【階数】</t>
  </si>
  <si>
    <t>地上（</t>
  </si>
  <si>
    <t>階</t>
  </si>
  <si>
    <t>）</t>
  </si>
  <si>
    <t>地下（</t>
  </si>
  <si>
    <t>【構造】</t>
  </si>
  <si>
    <t>一部</t>
  </si>
  <si>
    <t>【10.利用関係】</t>
  </si>
  <si>
    <t>持家</t>
  </si>
  <si>
    <t>賃貸</t>
  </si>
  <si>
    <t>給与住宅</t>
  </si>
  <si>
    <t>分譲住宅</t>
  </si>
  <si>
    <t>【11.その他必要な事項】</t>
  </si>
  <si>
    <t>【12.備　考】</t>
  </si>
  <si>
    <t>工事完了予定年月日</t>
  </si>
  <si>
    <t>種別</t>
  </si>
  <si>
    <t>確認中間</t>
  </si>
  <si>
    <t>完了</t>
  </si>
  <si>
    <t>予定年月日</t>
  </si>
  <si>
    <t>確認</t>
  </si>
  <si>
    <t>項目名</t>
  </si>
  <si>
    <t>セル名</t>
  </si>
  <si>
    <t>データ</t>
  </si>
  <si>
    <t>Customセル名</t>
  </si>
  <si>
    <t>Customデータ</t>
  </si>
  <si>
    <t>区分－種別</t>
  </si>
  <si>
    <t>**wsjob_TARGET_KIND__label</t>
  </si>
  <si>
    <t>建築物</t>
  </si>
  <si>
    <t>cst_wsjob_TARGET_KIND__label</t>
  </si>
  <si>
    <t>区分</t>
  </si>
  <si>
    <t>**wsjob_JOB_KIND</t>
  </si>
  <si>
    <t>cst_wsjob_JOB_KIND</t>
  </si>
  <si>
    <t>建築物等</t>
  </si>
  <si>
    <t>**wsjob_TARGET_KIND</t>
  </si>
  <si>
    <t>cst_wsjob_TARGET_KIND</t>
  </si>
  <si>
    <t>引受番号</t>
  </si>
  <si>
    <t>**shinsei_UKETUKE_NO</t>
  </si>
  <si>
    <t>SJK-KA185701490</t>
  </si>
  <si>
    <t>cst_shinsei_UKETUKE_NO</t>
  </si>
  <si>
    <t>引受日</t>
  </si>
  <si>
    <t>**shinsei_HIKIUKE_DATE</t>
  </si>
  <si>
    <t>2018/05/08</t>
  </si>
  <si>
    <t>cst_shinsei_HIKIUKE_DATE</t>
  </si>
  <si>
    <t>確認済証番号</t>
  </si>
  <si>
    <t>**shinsei_ISSUE_NO</t>
  </si>
  <si>
    <t>SJK-KX185701760</t>
  </si>
  <si>
    <t>cst_shinsei_ISSUE_NO</t>
  </si>
  <si>
    <t>確認済証交付日</t>
  </si>
  <si>
    <t>**shinsei_ISSUE_DATE</t>
  </si>
  <si>
    <t>2018/05/15</t>
  </si>
  <si>
    <t>cst_shinsei_ISSUE_DATE</t>
  </si>
  <si>
    <t>年（和暦）</t>
  </si>
  <si>
    <t>cst_shinsei_ISSUE_DATE_year</t>
  </si>
  <si>
    <t>cst_shinsei_ISSUE_DATE_month</t>
  </si>
  <si>
    <t>cst_shinsei_ISSUE_DATE_day</t>
  </si>
  <si>
    <t>申請日</t>
  </si>
  <si>
    <t>**wskakunin_SHINSEI_DATE</t>
  </si>
  <si>
    <t>cst_wskakunin_SHINSEI_DATE</t>
  </si>
  <si>
    <t>cst_wskakunin_SHINSEI_DATE_year</t>
  </si>
  <si>
    <t>cst_wskakunin_SHINSEI_DATE_month</t>
  </si>
  <si>
    <t>cst_wskakunin_SHINSEI_DATE_day</t>
  </si>
  <si>
    <t>引受事務所</t>
  </si>
  <si>
    <t>**shinsei_UKETUKE_OFFICE_ID</t>
  </si>
  <si>
    <t>春日部事務所</t>
  </si>
  <si>
    <t>cst_shinsei_UKETUKE_OFFICE_ID</t>
  </si>
  <si>
    <t>建築主</t>
  </si>
  <si>
    <t>会社名</t>
  </si>
  <si>
    <t>**wskakunin_owner1_JIMU_NAME</t>
  </si>
  <si>
    <t>RSIアセットマネジメント合同会社</t>
  </si>
  <si>
    <t>cst_wskakunin_owner1_JIMU_NAME</t>
  </si>
  <si>
    <t>フリガナ</t>
  </si>
  <si>
    <t>**wskakunin_owner1_JIMU_NAME_KANA</t>
  </si>
  <si>
    <t>ｱｰﾙｴｽｱｲｱｾｯﾄﾏﾈｼﾞﾒﾝﾄｺﾞｳﾄﾞｳｶﾞｲｼｬ</t>
  </si>
  <si>
    <t>cst_wskakunin_owner1_JIMU_NAME_KANA</t>
  </si>
  <si>
    <t>役職</t>
  </si>
  <si>
    <t>**wskakunin_owner1_POST</t>
  </si>
  <si>
    <t/>
  </si>
  <si>
    <t>cst_wskakunin_owner1_POST</t>
  </si>
  <si>
    <t>**wskakunin_owner1_POST_KANA</t>
  </si>
  <si>
    <t>cst_wskakunin_owner1_POST_KANA</t>
  </si>
  <si>
    <t>氏名</t>
  </si>
  <si>
    <t>**wskakunin_owner1_NAME</t>
  </si>
  <si>
    <t>代表社員 松田紳吾</t>
  </si>
  <si>
    <t>cst_wskakunin_owner1_NAME</t>
  </si>
  <si>
    <t>**wskakunin_owner1_NAME_KANA</t>
  </si>
  <si>
    <t>ﾀﾞｲﾋｮｳｼｬｲﾝ ﾏﾂﾀﾞｼﾝｺﾞ</t>
  </si>
  <si>
    <t>cst_wskakunin_owner1_NAME_KANA</t>
  </si>
  <si>
    <t>フリガナ　会社名フリガナ&lt;スペース&gt;役職フリガナ&lt;スペース&gt;氏名フリガナ　ひとつのセルに表示（一行表示）</t>
  </si>
  <si>
    <t>cst_wskakunin_owner1__space_KANA</t>
  </si>
  <si>
    <t>郵便番号</t>
  </si>
  <si>
    <t>**wskakunin_owner1_ZIP</t>
  </si>
  <si>
    <t>141-0022</t>
  </si>
  <si>
    <t>cst_wskakunin_owner1_ZIP</t>
  </si>
  <si>
    <t>住所</t>
  </si>
  <si>
    <t>**wskakunin_owner1__address</t>
  </si>
  <si>
    <t>東京都品川区東五反田一丁目2番45号</t>
  </si>
  <si>
    <t>cst_wskakunin_owner1__address</t>
  </si>
  <si>
    <t>電話番号</t>
  </si>
  <si>
    <t>**wskakunin_owner1_TEL</t>
  </si>
  <si>
    <t>090-2419-4725</t>
  </si>
  <si>
    <t>cst_wskakunin_owner1_TEL</t>
  </si>
  <si>
    <t>会社名&lt;スペース&gt;役職&lt;スペース&gt;氏名　ひとつのセルに表示（一行表示）</t>
  </si>
  <si>
    <t>cst_wskakunin_owner1__space</t>
  </si>
  <si>
    <t>役職&lt;スペース&gt;氏名　ひとつのセルに表示（一行表示）</t>
  </si>
  <si>
    <t>cst_wskakunin_owner1__space2</t>
  </si>
  <si>
    <t>会社名&lt;改行&gt;役職&lt;スペース&gt;氏名　ひとつのセルに表示</t>
  </si>
  <si>
    <t>cst_wskakunin_owner1__space3</t>
  </si>
  <si>
    <t>氏名または会社名</t>
  </si>
  <si>
    <t>cst_wskakunin_owner1__line1</t>
  </si>
  <si>
    <t>役職＋氏名 ※会社時のみ</t>
  </si>
  <si>
    <t>cst_wskakunin_owner1__line2</t>
  </si>
  <si>
    <t>代理者</t>
  </si>
  <si>
    <t>資格</t>
  </si>
  <si>
    <t>**wskakunin_dairi1__sikaku</t>
  </si>
  <si>
    <t>一級建築士大臣登録第149294号</t>
  </si>
  <si>
    <t>cst_wskakunin_dairi1__sikaku</t>
  </si>
  <si>
    <t>**wskakunin_dairi1_NAME</t>
  </si>
  <si>
    <t>新井　啓三</t>
  </si>
  <si>
    <t>cst_wskakunin_dairi1_NAME</t>
  </si>
  <si>
    <t>**wskakunin_dairi1_NAME_KANA</t>
  </si>
  <si>
    <t>cst_wskakunin_dairi1_NAME_KANA</t>
  </si>
  <si>
    <t>事務所 資格</t>
  </si>
  <si>
    <t>**wskakunin_dairi1_JIMU__sikaku</t>
  </si>
  <si>
    <t>一級建築士事務所埼玉県知事登録第(6)3032号</t>
  </si>
  <si>
    <t>cst_wskakunin_dairi1_JIMU__sikaku</t>
  </si>
  <si>
    <t>事務所名</t>
  </si>
  <si>
    <t>**wskakunin_dairi1_JIMU_NAME</t>
  </si>
  <si>
    <t>a&amp;a設計工房</t>
  </si>
  <si>
    <t>cst_wskakunin_dairi1_JIMU_NAME</t>
  </si>
  <si>
    <t>**wskakunin_dairi1_ZIP</t>
  </si>
  <si>
    <t>340-0114</t>
  </si>
  <si>
    <t>cst_wskakunin_dairi1_ZIP</t>
  </si>
  <si>
    <t>所在地</t>
  </si>
  <si>
    <t>**wskakunin_dairi1__address</t>
  </si>
  <si>
    <t>埼玉県幸手市東2-35-16</t>
  </si>
  <si>
    <t>cst_wskakunin_dairi1__address</t>
  </si>
  <si>
    <t>**wskakunin_dairi1_TEL</t>
  </si>
  <si>
    <t>0480-43-9050</t>
  </si>
  <si>
    <t>cst_wskakunin_dairi1_TEL</t>
  </si>
  <si>
    <t>会社名&lt;スペース&gt;氏名　ひとつのセルに表示（一行表示）</t>
  </si>
  <si>
    <t>cst_wskakunin_dairi1__space</t>
  </si>
  <si>
    <t>設計者</t>
  </si>
  <si>
    <t>**wskakunin_sekkei1__sikaku</t>
  </si>
  <si>
    <t>一級建築士大臣登録第246674号</t>
  </si>
  <si>
    <t>cst_wskakunin_sekkei1__sikaku</t>
  </si>
  <si>
    <t>**wskakunin_sekkei1_NAME</t>
  </si>
  <si>
    <t>木本　紀光</t>
  </si>
  <si>
    <t>cst_wskakunin_sekkei1_NAME</t>
  </si>
  <si>
    <t>**wskakunin_sekkei1_JIMU__sikaku</t>
  </si>
  <si>
    <t>一級建築士事務所埼玉県知事登録第(5)6644号</t>
  </si>
  <si>
    <t>cst_wskakunin_sekkei1_JIMU__sikaku</t>
  </si>
  <si>
    <t>**wskakunin_sekkei1_JIMU_NAME</t>
  </si>
  <si>
    <t>株式会社エアロック一級建築士事務所</t>
  </si>
  <si>
    <t>cst_wskakunin_sekkei1_JIMU_NAME</t>
  </si>
  <si>
    <t>**wskakunin_sekkei1_ZIP</t>
  </si>
  <si>
    <t>347-0058</t>
  </si>
  <si>
    <t>cst_wskakunin_sekkei1_ZIP</t>
  </si>
  <si>
    <t>**wskakunin_sekkei1__address</t>
  </si>
  <si>
    <t>埼玉県加須市岡古井165-2</t>
  </si>
  <si>
    <t>cst_wskakunin_sekkei1__address</t>
  </si>
  <si>
    <t>**wskakunin_sekkei1_TEL</t>
  </si>
  <si>
    <t>0480-61-7701</t>
  </si>
  <si>
    <t>cst_wskakunin_sekkei1_TEL</t>
  </si>
  <si>
    <t>監理者</t>
  </si>
  <si>
    <t>**wskakunin_kanri1__sikaku</t>
  </si>
  <si>
    <t>cst_wskakunin_kanri1__sikaku</t>
  </si>
  <si>
    <t>**wskakunin_kanri1_NAME</t>
  </si>
  <si>
    <t>cst_wskakunin_kanri1_NAME</t>
  </si>
  <si>
    <t>**wskakunin_kanri1_JIMU__sikaku</t>
  </si>
  <si>
    <t>cst_wskakunin_kanri1_JIMU__sikaku</t>
  </si>
  <si>
    <t>**wskakunin_kanri1_JIMU_NAME</t>
  </si>
  <si>
    <t>cst_wskakunin_kanri1_JIMU_NAME</t>
  </si>
  <si>
    <t>**wskakunin_kanri1_ZIP</t>
  </si>
  <si>
    <t>cst_wskakunin_kanri1_ZIP</t>
  </si>
  <si>
    <t>**wskakunin_kanri1__address</t>
  </si>
  <si>
    <t>cst_wskakunin_kanri1__address</t>
  </si>
  <si>
    <t>**wskakunin_kanri1_TEL</t>
  </si>
  <si>
    <t>cst_wskakunin_kanri1_TEL</t>
  </si>
  <si>
    <t>施工者</t>
  </si>
  <si>
    <t>**wskakunin_sekou1_NAME</t>
  </si>
  <si>
    <t>cst_wskakunin_sekou1_NAME</t>
  </si>
  <si>
    <t>営業所 資格</t>
  </si>
  <si>
    <t>**wskakunin_sekou1_SEKOU__sikaku</t>
  </si>
  <si>
    <t>埼玉県知事第（般28）52567号</t>
  </si>
  <si>
    <t>cst_wskakunin_sekou1_SEKOU__sikaku</t>
  </si>
  <si>
    <t>営業所名</t>
  </si>
  <si>
    <t>**wskakunin_sekou1_JIMU_NAME</t>
  </si>
  <si>
    <t>株式会社エアロック</t>
  </si>
  <si>
    <t>cst_wskakunin_sekou1_JIMU_NAME</t>
  </si>
  <si>
    <t>**wskakunin_sekou1_ZIP</t>
  </si>
  <si>
    <t>cst_wskakunin_sekou1_ZIP</t>
  </si>
  <si>
    <t>**wskakunin_sekou1__address</t>
  </si>
  <si>
    <t>cst_wskakunin_sekou1__address</t>
  </si>
  <si>
    <t>**wskakunin_sekou1_TEL</t>
  </si>
  <si>
    <t>cst_wskakunin_sekou1_TEL</t>
  </si>
  <si>
    <t>一建設（前方一致で判定）</t>
  </si>
  <si>
    <t>cst_wskakunin_sekou1__hajime</t>
  </si>
  <si>
    <t>※showsheetflagではSEARCH関数は使用不可</t>
  </si>
  <si>
    <t>ケイアイスター</t>
  </si>
  <si>
    <t>cst_wskakunin_sekou1__kistar</t>
  </si>
  <si>
    <t>備考（建築物名称）</t>
  </si>
  <si>
    <t>**wskakunin_BUILD_NAME</t>
  </si>
  <si>
    <t>坂戸市関間６ × ３ 階新築工事</t>
  </si>
  <si>
    <t>cst_wskakunin_BUILD_NAME</t>
  </si>
  <si>
    <t>地名地番</t>
  </si>
  <si>
    <t>**wskakunin_BUILD__address</t>
  </si>
  <si>
    <t>坂戸都市計画事業関間4丁目土地区画整理事業22街区2画地
（底地：坂戸市関間四丁目109-17，111-1，117-2）</t>
  </si>
  <si>
    <t>cst_wskakunin_BUILD__address</t>
  </si>
  <si>
    <t>都道府県</t>
  </si>
  <si>
    <t>**wskakunin_BUILD_KEN__ken</t>
  </si>
  <si>
    <t>cst_wskakunin_BUILD_KEN__ken</t>
  </si>
  <si>
    <t>都市計画区域</t>
  </si>
  <si>
    <t>内外の別</t>
  </si>
  <si>
    <t>**wskakunin__kuiki</t>
  </si>
  <si>
    <t>cst_wskakunin__kuiki</t>
  </si>
  <si>
    <t>**wskakunin_KUIKI_TOSI</t>
  </si>
  <si>
    <t>cst_wskakunin_KUIKI_TOSI</t>
  </si>
  <si>
    <t>**wskakunin_KUIKI_JYUN_TOSHI</t>
  </si>
  <si>
    <t>cst_wskakunin_KUIKI_JYUN_TOSHI</t>
  </si>
  <si>
    <t>都市計画区域及び準都市計画区域内準都市計画区域外</t>
  </si>
  <si>
    <t>**wskakunin_KUIKI_KUIKIGAI</t>
  </si>
  <si>
    <t>cst_wskakunin_KUIKI_KUIKIGAI</t>
  </si>
  <si>
    <t>区域内の分類</t>
  </si>
  <si>
    <t>**wskakunin__tosi_kuiki</t>
  </si>
  <si>
    <t>cst_wskakunin__tosi_kuiki</t>
  </si>
  <si>
    <t>**wskakunin_KUIKI_SIGAIKA</t>
  </si>
  <si>
    <t>cst_wskakunin_KUIKI_SIGAIKA</t>
  </si>
  <si>
    <t>**wskakunin_KUIKI_TYOSEI</t>
  </si>
  <si>
    <t>cst_wskakunin_KUIKI_TYOSEI</t>
  </si>
  <si>
    <t>区域区分非設定</t>
  </si>
  <si>
    <t>**wskakunin_KUIKI_HISETTEI</t>
  </si>
  <si>
    <t>cst_wskakunin_KUIKI_HISETTEI</t>
  </si>
  <si>
    <t>防火地域等</t>
  </si>
  <si>
    <t>**wskakunin__bouka</t>
  </si>
  <si>
    <t>cst_wskakunin__bouka</t>
  </si>
  <si>
    <t>**wskakunin_BOUKA_BOUKA</t>
  </si>
  <si>
    <t>cst_wskakunin_BOUKA_BOUKA</t>
  </si>
  <si>
    <t>**wskakunin_BOUKA_JYUN_BOUKA</t>
  </si>
  <si>
    <t>cst_wskakunin_BOUKA_JYUN_BOUKA</t>
  </si>
  <si>
    <t>**wskakunin_BOUKA_NASI</t>
  </si>
  <si>
    <t>1</t>
  </si>
  <si>
    <t>cst_wskakunin_BOUKA_NASI</t>
  </si>
  <si>
    <t>法第22条区域</t>
  </si>
  <si>
    <t>**wskakunin_BOUKA_22JYO</t>
  </si>
  <si>
    <t>cst_wskakunin_BOUKA_22JYO</t>
  </si>
  <si>
    <t>敷地面積1</t>
  </si>
  <si>
    <t>合計</t>
  </si>
  <si>
    <t>**wskakunin_SHIKITI_MENSEKI_1_TOTAL</t>
  </si>
  <si>
    <t>cst_wskakunin_SHIKITI_MENSEKI_1_TOTAL</t>
  </si>
  <si>
    <t>建築面積</t>
  </si>
  <si>
    <t>申請部分</t>
  </si>
  <si>
    <t>**wskakunin_KENTIKU_MENSEKI_SHINSEI</t>
  </si>
  <si>
    <t>cst_wskakunin_KENTIKU_MENSEKI_SHINSEI</t>
  </si>
  <si>
    <t>延べ面積-申請部分</t>
  </si>
  <si>
    <t>建築物全体</t>
  </si>
  <si>
    <t>**wskakunin_NOBE_MENSEKI_BUILD_SHINSEI</t>
  </si>
  <si>
    <t>cst_wskakunin_NOBE_MENSEKI_BUILD_SHINSEI</t>
  </si>
  <si>
    <t>第四面</t>
  </si>
  <si>
    <t>主要用途</t>
  </si>
  <si>
    <t>**wskakunin_p4_1_youto1_YOUTO</t>
  </si>
  <si>
    <t>共同住宅</t>
  </si>
  <si>
    <t>cst_wskakunin_p4_1_youto1_YOUTO</t>
  </si>
  <si>
    <t>**wskakunin_p4_1_youto1_YOUTO_CODE</t>
  </si>
  <si>
    <t>08030</t>
  </si>
  <si>
    <t>cst_wskakunin_p4_1_youto1_YOUTO_CODE</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</si>
  <si>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</si>
  <si>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</si>
  <si>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</si>
  <si>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</si>
  <si>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</si>
  <si>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</si>
  <si>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</si>
  <si>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</si>
  <si>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</si>
  <si>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</si>
  <si>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</si>
  <si>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</si>
  <si>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その他</t>
  </si>
  <si>
    <t>cst_wskakunin_p4_1_youto1_YOUTO_9</t>
  </si>
  <si>
    <t>工事種別</t>
  </si>
  <si>
    <t>**wskakunin_p4_1__kouji</t>
  </si>
  <si>
    <t>新築</t>
  </si>
  <si>
    <t>cst_wskakunin_p4_1__kouji</t>
  </si>
  <si>
    <t>階数－地上</t>
  </si>
  <si>
    <t>**wskakunin_p4_1_KAISU_TIKAI_NOZOKU</t>
  </si>
  <si>
    <t>cst_wskakunin_p4_1_KAISU_TIKAI_NOZOKU</t>
  </si>
  <si>
    <t>階数－地下</t>
  </si>
  <si>
    <t>**wskakunin_p4_1_KAISU_TIKAI</t>
  </si>
  <si>
    <t>cst_wskakunin_p4_1_KAISU_TIKAI</t>
  </si>
  <si>
    <t>構造</t>
  </si>
  <si>
    <t>**wskakunin_p4_1_KOUZOU1</t>
  </si>
  <si>
    <t>木造（在来工法）</t>
  </si>
  <si>
    <t>cst_wskakunin_p4_1_KOUZOU1</t>
  </si>
  <si>
    <t>構造の一部</t>
  </si>
  <si>
    <t>**wskakunin_p4_1_KOUZOU2</t>
  </si>
  <si>
    <t>cst_wskakunin_p4_1_KOUZOU2</t>
  </si>
  <si>
    <t>高さ－最高の高さ</t>
  </si>
  <si>
    <t>**wskakunin_p4_1_TAKASA_MAX</t>
  </si>
  <si>
    <t>cst_wskakunin_p4_1_TAKASA_MAX</t>
  </si>
  <si>
    <t>高さ－最高の軒の高さ</t>
  </si>
  <si>
    <t>**wskakunin_p4_1_TAKASA_KEN_MAX</t>
  </si>
  <si>
    <t>cst_wskakunin_p4_1_TAKASA_KEN_MAX</t>
  </si>
  <si>
    <t>**wskakunin_YOUTO</t>
  </si>
  <si>
    <t>cst_wskakunin_YOUTO</t>
  </si>
  <si>
    <t>**wskakunin__kouji</t>
  </si>
  <si>
    <t>cst_wskakunin__kouji</t>
  </si>
  <si>
    <t>**wskakunin_KOUJI_SINTIKU</t>
  </si>
  <si>
    <t>cst_wskakunin_KOUJI_SINTIKU</t>
  </si>
  <si>
    <t>増築</t>
  </si>
  <si>
    <t>**wskakunin_KOUJI_ZOUTIKU</t>
  </si>
  <si>
    <t>cst_wskakunin_KOUJI_ZOUTIKU</t>
  </si>
  <si>
    <t>改築</t>
  </si>
  <si>
    <t>**wskakunin_KOUJI_KAITIKU</t>
  </si>
  <si>
    <t>cst_wskakunin_KOUJI_KAITIKU</t>
  </si>
  <si>
    <t>移転</t>
  </si>
  <si>
    <t>**wskakunin_KOUJI_ITEN</t>
  </si>
  <si>
    <t>cst_wskakunin_KOUJI_ITEN</t>
  </si>
  <si>
    <t>延べ面積－住宅の部分</t>
  </si>
  <si>
    <t>**wskakunin_NOBE_MENSEKI_JYUTAKU_SHINSEI</t>
  </si>
  <si>
    <t>cst_wskakunin_NOBE_MENSEKI_JYUTAKU_SHINSEI</t>
  </si>
  <si>
    <t>**wskakunin_KAISU_TIJYOU_SHINSEI</t>
  </si>
  <si>
    <t>3</t>
  </si>
  <si>
    <t>cst_wskakunin_KAISU_TIJYOU_SHINSEI</t>
  </si>
  <si>
    <t>**wskakunin_KAISU_TIKA_SHINSEI__zero</t>
  </si>
  <si>
    <t>0</t>
  </si>
  <si>
    <t>cst_wskakunin_KAISU_TIKA_SHINSEI__zero</t>
  </si>
  <si>
    <t>工事着手予定年月日</t>
  </si>
  <si>
    <t>**wskakunin_KOUJI_TYAKUSYU_YOTEI_DATE</t>
  </si>
  <si>
    <t>cst_wskakunin_KOUJI_TYAKUSYU_YOTEI_DATE</t>
  </si>
  <si>
    <t>cst_wskakunin_KOUJI_TYAKUSYU_YOTEI_DATE_year</t>
  </si>
  <si>
    <t>cst_wskakunin_KOUJI_TYAKUSYU_YOTEI_DATE_month</t>
  </si>
  <si>
    <t>cst_wskakunin_KOUJI_TYAKUSYU_YOTEI_DATE_day</t>
  </si>
  <si>
    <t>**wskakunin_KOUJI_KANRYOU_YOTEI_DATE</t>
  </si>
  <si>
    <t>cst_wskakunin_KOUJI_KANRYOU_YOTEI_DATE</t>
  </si>
  <si>
    <t>cst_wskakunin_KOUJI_KANRYOU_YOTEI_DATE_year</t>
  </si>
  <si>
    <t>cst_wskakunin_KOUJI_KANRYOU_YOTEI_DATE_month</t>
  </si>
  <si>
    <t>cst_wskakunin_KOUJI_KANRYOU_YOTEI_DATE_day</t>
  </si>
  <si>
    <t>工事期間</t>
  </si>
  <si>
    <t>cst_koujikikan_year</t>
  </si>
  <si>
    <t>cst_koujikikan_month</t>
  </si>
  <si>
    <t>**wskakunin_KOUZOU1</t>
  </si>
  <si>
    <t>cst_wskakunin_KOUZOU1</t>
  </si>
  <si>
    <t>用途地域等</t>
  </si>
  <si>
    <t>**wskakunin_YOUTO_TIIKI_A</t>
  </si>
  <si>
    <t>第一種中高層住居専用地域</t>
  </si>
  <si>
    <t>cst_wskakunin_YOUTO_TIIKI_A</t>
  </si>
  <si>
    <t>wk_koujikikan_year</t>
  </si>
  <si>
    <t>wk_koujikikan_month</t>
  </si>
  <si>
    <t>申請書</t>
  </si>
  <si>
    <t>容積率</t>
  </si>
  <si>
    <t>建ぺい率</t>
  </si>
  <si>
    <t>工事届</t>
  </si>
  <si>
    <t>一級</t>
  </si>
  <si>
    <t>二級</t>
  </si>
  <si>
    <t>木造</t>
  </si>
  <si>
    <t>第一種低層住居専用地域</t>
  </si>
  <si>
    <t>第二種低層住居専用地域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</si>
  <si>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</si>
  <si>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</si>
  <si>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</si>
  <si>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</si>
  <si>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</si>
  <si>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</si>
  <si>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</si>
  <si>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</si>
  <si>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</si>
  <si>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</si>
  <si>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</si>
  <si>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</si>
  <si>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</si>
  <si>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</si>
  <si>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</si>
  <si>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</si>
  <si>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</si>
  <si>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</si>
  <si>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</si>
  <si>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</si>
  <si>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</si>
  <si>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</si>
  <si>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</si>
  <si>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</si>
  <si>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</si>
  <si>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</si>
  <si>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</si>
  <si>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</si>
  <si>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</si>
  <si>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</si>
  <si>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</si>
  <si>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</si>
  <si>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</si>
  <si>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</si>
  <si>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</si>
  <si>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</si>
  <si>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</si>
  <si>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</si>
  <si>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</si>
  <si>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</si>
  <si>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</si>
  <si>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</si>
  <si>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</si>
  <si>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</si>
  <si>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</si>
  <si>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</si>
  <si>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</si>
  <si>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</si>
  <si>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</si>
  <si>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</si>
  <si>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</si>
  <si>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</si>
  <si>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</si>
  <si>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</si>
  <si>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</si>
  <si>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</si>
  <si>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</si>
  <si>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</si>
  <si>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</si>
  <si>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</si>
  <si>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</si>
  <si>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</si>
  <si>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</si>
  <si>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</si>
  <si>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</si>
  <si>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</si>
  <si>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</si>
  <si>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</si>
  <si>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</si>
  <si>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</si>
  <si>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</si>
  <si>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</si>
  <si>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</si>
  <si>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</si>
  <si>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</si>
  <si>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</si>
  <si>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</si>
  <si>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</si>
  <si>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</si>
  <si>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</si>
  <si>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</si>
  <si>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</si>
  <si>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</si>
  <si>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</si>
  <si>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</si>
  <si>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</si>
  <si>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</si>
  <si>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</si>
  <si>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</si>
  <si>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</si>
  <si>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</si>
  <si>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</si>
  <si>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</si>
  <si>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</si>
  <si>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</si>
  <si>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</si>
  <si>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</si>
  <si>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</si>
  <si>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</si>
  <si>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</si>
  <si>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</si>
  <si>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</si>
  <si>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</si>
  <si>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</si>
  <si>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</si>
  <si>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</si>
  <si>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</si>
  <si>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</si>
  <si>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</si>
  <si>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</si>
  <si>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</si>
  <si>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</si>
  <si>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</si>
  <si>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</si>
  <si>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</si>
  <si>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</si>
  <si>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</si>
  <si>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</si>
  <si>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</si>
  <si>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</si>
  <si>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</si>
  <si>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</si>
  <si>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</si>
  <si>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</si>
  <si>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</si>
  <si>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</si>
  <si>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</si>
  <si>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</si>
  <si>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</si>
  <si>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</si>
  <si>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</si>
  <si>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</si>
  <si>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</si>
  <si>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</si>
  <si>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</si>
  <si>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</si>
  <si>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</si>
  <si>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</si>
  <si>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</si>
  <si>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</si>
  <si>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</si>
  <si>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</si>
  <si>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</si>
  <si>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</si>
  <si>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</si>
  <si>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</si>
  <si>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</si>
  <si>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</si>
  <si>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</si>
  <si>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</si>
  <si>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</si>
  <si>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</si>
  <si>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</si>
  <si>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</si>
  <si>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</si>
  <si>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</si>
  <si>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</si>
  <si>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</si>
  <si>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</si>
  <si>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</si>
  <si>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</si>
  <si>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</si>
  <si>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</si>
  <si>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</si>
  <si>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</si>
  <si>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</si>
  <si>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</si>
  <si>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</si>
  <si>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</si>
  <si>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</si>
  <si>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</si>
  <si>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</si>
  <si>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</si>
  <si>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</si>
  <si>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</si>
  <si>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</si>
  <si>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</si>
  <si>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</si>
  <si>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</si>
  <si>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</si>
  <si>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</si>
  <si>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</si>
  <si>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</si>
  <si>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</si>
  <si>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</si>
  <si>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</si>
  <si>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</si>
  <si>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</si>
  <si>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</si>
  <si>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</si>
  <si>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</si>
  <si>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</si>
  <si>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</si>
  <si>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</si>
  <si>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</si>
  <si>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</si>
  <si>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</si>
  <si>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</si>
  <si>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</si>
  <si>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</si>
  <si>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</si>
  <si>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</si>
  <si>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</si>
  <si>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</si>
  <si>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</si>
  <si>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</si>
  <si>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</si>
  <si>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</si>
  <si>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</si>
  <si>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</si>
  <si>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</si>
  <si>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</si>
  <si>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</si>
  <si>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</si>
  <si>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</si>
  <si>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</si>
  <si>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</si>
  <si>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</si>
  <si>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</si>
  <si>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</si>
  <si>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</si>
  <si>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</si>
  <si>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</si>
  <si>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</si>
  <si>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</si>
  <si>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</si>
  <si>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</si>
  <si>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</si>
  <si>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</si>
  <si>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</si>
  <si>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</si>
  <si>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</si>
  <si>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</si>
  <si>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</si>
  <si>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</si>
  <si>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</si>
  <si>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</si>
  <si>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</si>
  <si>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</si>
  <si>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シート名</t>
  </si>
  <si>
    <t>showsheetflag_****
  1=表示
  0=削除
 -1=非表示
 -2=シート非表示（再表示不可）</t>
  </si>
  <si>
    <t>備考</t>
  </si>
  <si>
    <t>dSHEET</t>
  </si>
  <si>
    <t>DATA</t>
  </si>
  <si>
    <t>項目リスト</t>
  </si>
  <si>
    <t>設計住宅性能評価申請書</t>
  </si>
  <si>
    <t>設計住宅性能評価申請書H</t>
  </si>
  <si>
    <t>施工者が一建設様の場合</t>
  </si>
  <si>
    <t>説明</t>
  </si>
  <si>
    <t>NoObject</t>
  </si>
  <si>
    <t>各申請書のセルの色について</t>
  </si>
  <si>
    <t xml:space="preserve"> →黄色のセルは直接入力してください。</t>
  </si>
  <si>
    <t>　</t>
  </si>
  <si>
    <t xml:space="preserve"> →緑色のセルは選択肢から選んでください。</t>
  </si>
  <si>
    <t>2-2</t>
  </si>
  <si>
    <t>2-3</t>
  </si>
  <si>
    <t>感知警報装置設置等級（他住戸火災時）</t>
    <rPh sb="11" eb="12">
      <t>ホカ</t>
    </rPh>
    <phoneticPr fontId="3"/>
  </si>
  <si>
    <t>避難安全対策（他住戸火災時・共用廊下）</t>
    <rPh sb="0" eb="2">
      <t>ヒナン</t>
    </rPh>
    <rPh sb="2" eb="4">
      <t>アンゼン</t>
    </rPh>
    <rPh sb="4" eb="6">
      <t>タイサク</t>
    </rPh>
    <rPh sb="14" eb="16">
      <t>キョウヨウ</t>
    </rPh>
    <rPh sb="16" eb="18">
      <t>ロウカ</t>
    </rPh>
    <phoneticPr fontId="3"/>
  </si>
  <si>
    <t>2-7</t>
    <phoneticPr fontId="3"/>
  </si>
  <si>
    <t>耐火等級（延焼のおそれのある部分（開口部以外））</t>
    <phoneticPr fontId="3"/>
  </si>
  <si>
    <t>耐火等級（界壁及び界床））</t>
    <rPh sb="5" eb="7">
      <t>カイヘキ</t>
    </rPh>
    <rPh sb="7" eb="8">
      <t>オヨ</t>
    </rPh>
    <rPh sb="9" eb="10">
      <t>カイ</t>
    </rPh>
    <rPh sb="10" eb="11">
      <t>ユカ</t>
    </rPh>
    <phoneticPr fontId="3"/>
  </si>
  <si>
    <t>維持管理・更新への配慮に関すること</t>
    <rPh sb="0" eb="2">
      <t>イジ</t>
    </rPh>
    <rPh sb="2" eb="4">
      <t>カンリ</t>
    </rPh>
    <rPh sb="5" eb="7">
      <t>コウシン</t>
    </rPh>
    <rPh sb="9" eb="11">
      <t>ハイリョ</t>
    </rPh>
    <phoneticPr fontId="3"/>
  </si>
  <si>
    <t>4-4</t>
    <phoneticPr fontId="3"/>
  </si>
  <si>
    <t>更新対策（住戸専用部））</t>
    <rPh sb="0" eb="2">
      <t>コウシン</t>
    </rPh>
    <rPh sb="2" eb="4">
      <t>タイサク</t>
    </rPh>
    <rPh sb="5" eb="7">
      <t>ジュウコ</t>
    </rPh>
    <rPh sb="7" eb="9">
      <t>センヨウ</t>
    </rPh>
    <rPh sb="9" eb="10">
      <t>ブ</t>
    </rPh>
    <phoneticPr fontId="3"/>
  </si>
  <si>
    <t>8-1</t>
    <phoneticPr fontId="3"/>
  </si>
  <si>
    <t>8-2</t>
  </si>
  <si>
    <t>8-3</t>
  </si>
  <si>
    <t>重量床衝撃音対策</t>
    <rPh sb="0" eb="2">
      <t>ジュウリョウ</t>
    </rPh>
    <rPh sb="2" eb="3">
      <t>ユカ</t>
    </rPh>
    <rPh sb="3" eb="5">
      <t>ショウゲキ</t>
    </rPh>
    <rPh sb="5" eb="6">
      <t>オン</t>
    </rPh>
    <rPh sb="6" eb="8">
      <t>タイサク</t>
    </rPh>
    <phoneticPr fontId="3"/>
  </si>
  <si>
    <t>透過損失等級（外壁開口部）</t>
    <phoneticPr fontId="3"/>
  </si>
  <si>
    <t>軽量床衝撃音対策</t>
    <rPh sb="0" eb="2">
      <t>ケイリョウ</t>
    </rPh>
    <rPh sb="2" eb="3">
      <t>ユカ</t>
    </rPh>
    <rPh sb="3" eb="5">
      <t>ショウゲキ</t>
    </rPh>
    <rPh sb="5" eb="6">
      <t>オン</t>
    </rPh>
    <rPh sb="6" eb="8">
      <t>タイサク</t>
    </rPh>
    <phoneticPr fontId="3"/>
  </si>
  <si>
    <t>透過損失等級（界壁）</t>
    <rPh sb="7" eb="9">
      <t>カイヘキ</t>
    </rPh>
    <phoneticPr fontId="3"/>
  </si>
  <si>
    <t>9-1</t>
    <phoneticPr fontId="3"/>
  </si>
  <si>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3"/>
  </si>
  <si>
    <t>9-2</t>
    <phoneticPr fontId="3"/>
  </si>
  <si>
    <t>高齢者等配慮対策等級（共用部分）</t>
    <rPh sb="11" eb="13">
      <t>キョウヨウ</t>
    </rPh>
    <phoneticPr fontId="3"/>
  </si>
  <si>
    <t>【建物全体住戸数】</t>
    <rPh sb="5" eb="7">
      <t>ジュウコ</t>
    </rPh>
    <rPh sb="7" eb="8">
      <t>スウ</t>
    </rPh>
    <phoneticPr fontId="3"/>
  </si>
  <si>
    <t>【評価対象住戸数】</t>
    <rPh sb="5" eb="7">
      <t>ジュウコ</t>
    </rPh>
    <phoneticPr fontId="3"/>
  </si>
  <si>
    <t>(</t>
    <phoneticPr fontId="18"/>
  </si>
  <si>
    <t>)建築士</t>
    <phoneticPr fontId="18"/>
  </si>
  <si>
    <t>(</t>
    <phoneticPr fontId="18"/>
  </si>
  <si>
    <t>)登録</t>
    <rPh sb="1" eb="3">
      <t>トウロク</t>
    </rPh>
    <phoneticPr fontId="18"/>
  </si>
  <si>
    <t>号</t>
    <rPh sb="0" eb="1">
      <t>ゴウ</t>
    </rPh>
    <phoneticPr fontId="18"/>
  </si>
  <si>
    <t>)建築士事務所</t>
    <rPh sb="4" eb="6">
      <t>ジム</t>
    </rPh>
    <rPh sb="6" eb="7">
      <t>ショ</t>
    </rPh>
    <phoneticPr fontId="18"/>
  </si>
  <si>
    <t>)知事登録第</t>
    <rPh sb="1" eb="3">
      <t>チジ</t>
    </rPh>
    <rPh sb="3" eb="5">
      <t>トウロク</t>
    </rPh>
    <rPh sb="5" eb="6">
      <t>ダイ</t>
    </rPh>
    <phoneticPr fontId="18"/>
  </si>
  <si>
    <t>大臣</t>
    <phoneticPr fontId="3"/>
  </si>
  <si>
    <t>埼玉県知事</t>
    <phoneticPr fontId="4"/>
  </si>
  <si>
    <t>埼玉県</t>
    <phoneticPr fontId="4"/>
  </si>
  <si>
    <t>東京都知事</t>
    <phoneticPr fontId="4"/>
  </si>
  <si>
    <t>東京都</t>
    <phoneticPr fontId="4"/>
  </si>
  <si>
    <t>群馬県知事</t>
    <phoneticPr fontId="4"/>
  </si>
  <si>
    <t>群馬県</t>
    <phoneticPr fontId="4"/>
  </si>
  <si>
    <t>栃木県知事</t>
    <phoneticPr fontId="4"/>
  </si>
  <si>
    <t>栃木県</t>
    <phoneticPr fontId="4"/>
  </si>
  <si>
    <t>茨城県知事</t>
    <phoneticPr fontId="4"/>
  </si>
  <si>
    <t>茨城県</t>
    <phoneticPr fontId="4"/>
  </si>
  <si>
    <t>千葉県知事</t>
    <phoneticPr fontId="4"/>
  </si>
  <si>
    <t>千葉県</t>
    <phoneticPr fontId="4"/>
  </si>
  <si>
    <t>神奈川県知事</t>
    <phoneticPr fontId="4"/>
  </si>
  <si>
    <t>神奈川県</t>
    <phoneticPr fontId="4"/>
  </si>
  <si>
    <t>北海道知事</t>
    <phoneticPr fontId="4"/>
  </si>
  <si>
    <t>北海道</t>
    <phoneticPr fontId="4"/>
  </si>
  <si>
    <t>青森県知事</t>
    <phoneticPr fontId="4"/>
  </si>
  <si>
    <t>青森県</t>
    <phoneticPr fontId="4"/>
  </si>
  <si>
    <t>岩手県知事</t>
    <phoneticPr fontId="4"/>
  </si>
  <si>
    <t>岩手県</t>
    <phoneticPr fontId="4"/>
  </si>
  <si>
    <t>宮城県知事</t>
    <phoneticPr fontId="4"/>
  </si>
  <si>
    <t>宮城県</t>
    <phoneticPr fontId="4"/>
  </si>
  <si>
    <t>秋田県知事</t>
    <phoneticPr fontId="4"/>
  </si>
  <si>
    <t>秋田県</t>
    <phoneticPr fontId="4"/>
  </si>
  <si>
    <t>山形県知事</t>
    <phoneticPr fontId="4"/>
  </si>
  <si>
    <t>山形県</t>
    <phoneticPr fontId="4"/>
  </si>
  <si>
    <t>福島県知事</t>
    <phoneticPr fontId="4"/>
  </si>
  <si>
    <t>福島県</t>
    <phoneticPr fontId="4"/>
  </si>
  <si>
    <t>新潟県知事</t>
    <phoneticPr fontId="4"/>
  </si>
  <si>
    <t>新潟県</t>
    <phoneticPr fontId="4"/>
  </si>
  <si>
    <t>富山県知事</t>
    <phoneticPr fontId="4"/>
  </si>
  <si>
    <t>富山県</t>
    <phoneticPr fontId="4"/>
  </si>
  <si>
    <t>石川県知事</t>
    <phoneticPr fontId="4"/>
  </si>
  <si>
    <t>石川県</t>
    <phoneticPr fontId="4"/>
  </si>
  <si>
    <t>福井県知事</t>
    <phoneticPr fontId="4"/>
  </si>
  <si>
    <t>福井県</t>
    <phoneticPr fontId="4"/>
  </si>
  <si>
    <t>山梨県知事</t>
    <phoneticPr fontId="4"/>
  </si>
  <si>
    <t>山梨県</t>
    <phoneticPr fontId="4"/>
  </si>
  <si>
    <t>長野県知事</t>
    <phoneticPr fontId="4"/>
  </si>
  <si>
    <t>長野県</t>
    <phoneticPr fontId="4"/>
  </si>
  <si>
    <t>岐阜県知事</t>
    <phoneticPr fontId="4"/>
  </si>
  <si>
    <t>岐阜県</t>
    <phoneticPr fontId="4"/>
  </si>
  <si>
    <t>静岡県知事</t>
    <phoneticPr fontId="4"/>
  </si>
  <si>
    <t>静岡県</t>
    <phoneticPr fontId="4"/>
  </si>
  <si>
    <t>愛知県知事</t>
    <phoneticPr fontId="4"/>
  </si>
  <si>
    <t>愛知県</t>
    <phoneticPr fontId="4"/>
  </si>
  <si>
    <t>三重県知事</t>
    <phoneticPr fontId="4"/>
  </si>
  <si>
    <t>三重県</t>
    <phoneticPr fontId="4"/>
  </si>
  <si>
    <t>滋賀県知事</t>
    <phoneticPr fontId="4"/>
  </si>
  <si>
    <t>滋賀県</t>
    <phoneticPr fontId="4"/>
  </si>
  <si>
    <t>京都府知事</t>
    <phoneticPr fontId="4"/>
  </si>
  <si>
    <t>京都府</t>
    <phoneticPr fontId="4"/>
  </si>
  <si>
    <t>大阪府知事</t>
    <phoneticPr fontId="4"/>
  </si>
  <si>
    <t>大阪府</t>
    <phoneticPr fontId="4"/>
  </si>
  <si>
    <t>兵庫県知事</t>
    <phoneticPr fontId="4"/>
  </si>
  <si>
    <t>兵庫県</t>
    <phoneticPr fontId="4"/>
  </si>
  <si>
    <t>奈良県知事</t>
    <phoneticPr fontId="4"/>
  </si>
  <si>
    <t>奈良県</t>
    <phoneticPr fontId="4"/>
  </si>
  <si>
    <t>和歌山県知事</t>
    <phoneticPr fontId="4"/>
  </si>
  <si>
    <t>和歌山県</t>
    <phoneticPr fontId="4"/>
  </si>
  <si>
    <t>鳥取県知事</t>
    <phoneticPr fontId="4"/>
  </si>
  <si>
    <t>鳥取県</t>
    <phoneticPr fontId="4"/>
  </si>
  <si>
    <t>島根県知事</t>
    <phoneticPr fontId="4"/>
  </si>
  <si>
    <t>島根県</t>
    <phoneticPr fontId="4"/>
  </si>
  <si>
    <t>岡山県知事</t>
    <phoneticPr fontId="4"/>
  </si>
  <si>
    <t>岡山県</t>
    <phoneticPr fontId="4"/>
  </si>
  <si>
    <t>広島県知事</t>
    <phoneticPr fontId="4"/>
  </si>
  <si>
    <t>広島県</t>
    <phoneticPr fontId="4"/>
  </si>
  <si>
    <t>山口県知事</t>
    <phoneticPr fontId="4"/>
  </si>
  <si>
    <t>山口県</t>
    <phoneticPr fontId="4"/>
  </si>
  <si>
    <t>徳島県知事</t>
    <phoneticPr fontId="4"/>
  </si>
  <si>
    <t>徳島県</t>
    <phoneticPr fontId="4"/>
  </si>
  <si>
    <t>香川県知事</t>
    <phoneticPr fontId="4"/>
  </si>
  <si>
    <t>香川県</t>
    <phoneticPr fontId="4"/>
  </si>
  <si>
    <t>愛媛県知事</t>
    <phoneticPr fontId="4"/>
  </si>
  <si>
    <t>愛媛県</t>
    <phoneticPr fontId="4"/>
  </si>
  <si>
    <t>高知県知事</t>
    <phoneticPr fontId="4"/>
  </si>
  <si>
    <t>高知県</t>
    <phoneticPr fontId="4"/>
  </si>
  <si>
    <t>福岡県知事</t>
    <phoneticPr fontId="4"/>
  </si>
  <si>
    <t>福岡県</t>
    <phoneticPr fontId="4"/>
  </si>
  <si>
    <t>佐賀県知事</t>
    <phoneticPr fontId="4"/>
  </si>
  <si>
    <t>佐賀県</t>
    <phoneticPr fontId="4"/>
  </si>
  <si>
    <t>長崎県知事</t>
    <phoneticPr fontId="4"/>
  </si>
  <si>
    <t>長崎県</t>
    <phoneticPr fontId="4"/>
  </si>
  <si>
    <t>熊本県知事</t>
    <phoneticPr fontId="4"/>
  </si>
  <si>
    <t>熊本県</t>
    <phoneticPr fontId="4"/>
  </si>
  <si>
    <t>大分県知事</t>
    <phoneticPr fontId="4"/>
  </si>
  <si>
    <t>大分県</t>
    <phoneticPr fontId="4"/>
  </si>
  <si>
    <t>宮崎県知事</t>
    <phoneticPr fontId="4"/>
  </si>
  <si>
    <t>宮崎県</t>
    <phoneticPr fontId="4"/>
  </si>
  <si>
    <t>鹿児島県知事</t>
    <phoneticPr fontId="4"/>
  </si>
  <si>
    <t>鹿児島県</t>
    <phoneticPr fontId="4"/>
  </si>
  <si>
    <t>沖縄県知事</t>
    <phoneticPr fontId="4"/>
  </si>
  <si>
    <t>沖縄県</t>
    <phoneticPr fontId="4"/>
  </si>
  <si>
    <t>埼玉県</t>
  </si>
  <si>
    <t>第四面</t>
    <rPh sb="1" eb="2">
      <t>４</t>
    </rPh>
    <phoneticPr fontId="3"/>
  </si>
  <si>
    <t>住戸に関する事項</t>
    <rPh sb="0" eb="2">
      <t>ジュウコ</t>
    </rPh>
    <phoneticPr fontId="3"/>
  </si>
  <si>
    <t>【1.番号】</t>
    <rPh sb="3" eb="5">
      <t>バンゴウ</t>
    </rPh>
    <phoneticPr fontId="3"/>
  </si>
  <si>
    <t>【2.階】</t>
    <rPh sb="3" eb="4">
      <t>カイ</t>
    </rPh>
    <phoneticPr fontId="3"/>
  </si>
  <si>
    <t>【3.専用部分の床面積等】</t>
    <rPh sb="3" eb="5">
      <t>センヨウ</t>
    </rPh>
    <rPh sb="5" eb="7">
      <t>ブブン</t>
    </rPh>
    <rPh sb="8" eb="9">
      <t>ユカ</t>
    </rPh>
    <rPh sb="9" eb="11">
      <t>メンセキ</t>
    </rPh>
    <rPh sb="11" eb="12">
      <t>トウ</t>
    </rPh>
    <phoneticPr fontId="3"/>
  </si>
  <si>
    <t>【4.当該住戸への経路】</t>
    <rPh sb="3" eb="5">
      <t>トウガイ</t>
    </rPh>
    <rPh sb="5" eb="7">
      <t>ジュウコ</t>
    </rPh>
    <rPh sb="9" eb="11">
      <t>ケイロ</t>
    </rPh>
    <phoneticPr fontId="3"/>
  </si>
  <si>
    <t>【居室部分の面積】</t>
    <rPh sb="1" eb="3">
      <t>キョシツ</t>
    </rPh>
    <rPh sb="3" eb="5">
      <t>ブブン</t>
    </rPh>
    <rPh sb="6" eb="8">
      <t>メンセキ</t>
    </rPh>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</si>
  <si>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</si>
  <si>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7">
      <t>ユカ</t>
    </rPh>
    <rPh sb="7" eb="9">
      <t>メンセキ</t>
    </rPh>
    <phoneticPr fontId="3"/>
  </si>
  <si>
    <t>【6.その他必要な事項】</t>
    <phoneticPr fontId="3"/>
  </si>
  <si>
    <t>【7.備　考】</t>
    <phoneticPr fontId="3"/>
  </si>
  <si>
    <t>（注意）</t>
    <rPh sb="1" eb="3">
      <t>チュウイ</t>
    </rPh>
    <phoneticPr fontId="18"/>
  </si>
  <si>
    <t>　　 ①　数字は算用数字を、単位はメートル法を用いてください。</t>
    <rPh sb="5" eb="7">
      <t>スウジ</t>
    </rPh>
    <rPh sb="8" eb="10">
      <t>サンヨウ</t>
    </rPh>
    <rPh sb="10" eb="12">
      <t>スウジ</t>
    </rPh>
    <rPh sb="14" eb="16">
      <t>タンイ</t>
    </rPh>
    <rPh sb="21" eb="22">
      <t>ホウ</t>
    </rPh>
    <rPh sb="23" eb="24">
      <t>モチ</t>
    </rPh>
    <phoneticPr fontId="18"/>
  </si>
  <si>
    <t>　　 ②　１欄は、住戸の数が１のときは「１」と記入し、住戸の数が２以上のときは、申請住戸ごとに通し番号を付</t>
    <rPh sb="6" eb="7">
      <t>ラン</t>
    </rPh>
    <rPh sb="9" eb="10">
      <t>ジュウ</t>
    </rPh>
    <rPh sb="10" eb="11">
      <t>コ</t>
    </rPh>
    <rPh sb="12" eb="13">
      <t>カズ</t>
    </rPh>
    <rPh sb="23" eb="25">
      <t>キニュウ</t>
    </rPh>
    <rPh sb="27" eb="28">
      <t>ジュウ</t>
    </rPh>
    <rPh sb="28" eb="29">
      <t>コ</t>
    </rPh>
    <rPh sb="30" eb="31">
      <t>カズ</t>
    </rPh>
    <rPh sb="33" eb="35">
      <t>イジョウ</t>
    </rPh>
    <rPh sb="40" eb="42">
      <t>シンセイ</t>
    </rPh>
    <rPh sb="42" eb="43">
      <t>ジュウ</t>
    </rPh>
    <rPh sb="43" eb="44">
      <t>コ</t>
    </rPh>
    <rPh sb="47" eb="51">
      <t>トオシバンゴウ</t>
    </rPh>
    <rPh sb="52" eb="53">
      <t>ツ</t>
    </rPh>
    <phoneticPr fontId="18"/>
  </si>
  <si>
    <t>　　 　し、その番号を記入してください。</t>
    <rPh sb="6" eb="10">
      <t>ソノバンゴウ</t>
    </rPh>
    <rPh sb="11" eb="13">
      <t>キニュウ</t>
    </rPh>
    <phoneticPr fontId="18"/>
  </si>
  <si>
    <t>　　 ③　４欄及び５欄は、該当するチェックボックスに「レ」マークを入れてください。</t>
    <rPh sb="6" eb="7">
      <t>ラン</t>
    </rPh>
    <rPh sb="7" eb="8">
      <t>オヨ</t>
    </rPh>
    <rPh sb="10" eb="11">
      <t>ラン</t>
    </rPh>
    <rPh sb="13" eb="15">
      <t>ガイトウ</t>
    </rPh>
    <rPh sb="33" eb="34">
      <t>イ</t>
    </rPh>
    <phoneticPr fontId="18"/>
  </si>
  <si>
    <t>　　 ④　ここに書き表せない事項で、評価に当たり特に注意を要する事項等は、６欄又は別紙に記載して添えてくだ</t>
    <rPh sb="8" eb="11">
      <t>カキアラワ</t>
    </rPh>
    <rPh sb="14" eb="16">
      <t>ジコウ</t>
    </rPh>
    <rPh sb="18" eb="20">
      <t>ヒョウカ</t>
    </rPh>
    <rPh sb="21" eb="22">
      <t>ア</t>
    </rPh>
    <rPh sb="24" eb="25">
      <t>トク</t>
    </rPh>
    <rPh sb="26" eb="28">
      <t>チュウイ</t>
    </rPh>
    <rPh sb="29" eb="30">
      <t>ヨウ</t>
    </rPh>
    <rPh sb="32" eb="34">
      <t>ジコウ</t>
    </rPh>
    <rPh sb="34" eb="35">
      <t>トウ</t>
    </rPh>
    <rPh sb="38" eb="39">
      <t>ラン</t>
    </rPh>
    <rPh sb="39" eb="40">
      <t>マタ</t>
    </rPh>
    <rPh sb="41" eb="43">
      <t>ベッシ</t>
    </rPh>
    <rPh sb="44" eb="46">
      <t>キサイ</t>
    </rPh>
    <rPh sb="48" eb="49">
      <t>ソ</t>
    </rPh>
    <phoneticPr fontId="18"/>
  </si>
  <si>
    <t>　　 ⑤　変更設計住宅性能評価に係る申請の際は、７欄に第四面に係る部分の変更の概要について記入してください。</t>
    <rPh sb="5" eb="7">
      <t>ヘンコウ</t>
    </rPh>
    <rPh sb="7" eb="9">
      <t>セッケイ</t>
    </rPh>
    <rPh sb="9" eb="11">
      <t>ジュウタク</t>
    </rPh>
    <rPh sb="11" eb="13">
      <t>セイノウ</t>
    </rPh>
    <rPh sb="13" eb="15">
      <t>ヒョウカ</t>
    </rPh>
    <rPh sb="16" eb="17">
      <t>カカワ</t>
    </rPh>
    <rPh sb="18" eb="20">
      <t>シンセイ</t>
    </rPh>
    <rPh sb="21" eb="22">
      <t>サイ</t>
    </rPh>
    <rPh sb="25" eb="26">
      <t>ラン</t>
    </rPh>
    <rPh sb="27" eb="28">
      <t>ダイ</t>
    </rPh>
    <rPh sb="28" eb="29">
      <t>４</t>
    </rPh>
    <rPh sb="29" eb="30">
      <t>３メン</t>
    </rPh>
    <rPh sb="31" eb="32">
      <t>カカワ</t>
    </rPh>
    <rPh sb="33" eb="35">
      <t>ブブン</t>
    </rPh>
    <rPh sb="36" eb="38">
      <t>ヘンコウ</t>
    </rPh>
    <rPh sb="39" eb="41">
      <t>ガイヨウ</t>
    </rPh>
    <rPh sb="45" eb="47">
      <t>キニュウ</t>
    </rPh>
    <phoneticPr fontId="18"/>
  </si>
  <si>
    <t>　　 ⑥　第四面に記載すべき事項を別紙に明示して添付すれば、第四面を別途提出する必要はありません。</t>
    <rPh sb="5" eb="6">
      <t>ダイ</t>
    </rPh>
    <rPh sb="6" eb="8">
      <t>ヨンメン</t>
    </rPh>
    <rPh sb="9" eb="11">
      <t>キサイ</t>
    </rPh>
    <rPh sb="14" eb="16">
      <t>ジコウ</t>
    </rPh>
    <rPh sb="17" eb="19">
      <t>ベッシ</t>
    </rPh>
    <rPh sb="20" eb="22">
      <t>メイジ</t>
    </rPh>
    <rPh sb="24" eb="26">
      <t>テンプ</t>
    </rPh>
    <rPh sb="30" eb="31">
      <t>ダイ</t>
    </rPh>
    <rPh sb="31" eb="33">
      <t>ヨンメン</t>
    </rPh>
    <rPh sb="34" eb="36">
      <t>ベット</t>
    </rPh>
    <rPh sb="36" eb="38">
      <t>テイシュツ</t>
    </rPh>
    <rPh sb="40" eb="42">
      <t>ヒツヨウ</t>
    </rPh>
    <phoneticPr fontId="18"/>
  </si>
  <si>
    <t>　　 ⑦　共同住宅等に係る設計住宅性能評価書の申請にあっては、第四面を申請に係る住戸ごとに作成した場合、</t>
    <rPh sb="5" eb="9">
      <t>キョウドウジュウタク</t>
    </rPh>
    <rPh sb="9" eb="10">
      <t>トウ</t>
    </rPh>
    <rPh sb="11" eb="12">
      <t>カカワ</t>
    </rPh>
    <rPh sb="13" eb="15">
      <t>セッケイ</t>
    </rPh>
    <rPh sb="15" eb="17">
      <t>ジュウタク</t>
    </rPh>
    <rPh sb="17" eb="21">
      <t>セイノウヒョウカ</t>
    </rPh>
    <rPh sb="21" eb="22">
      <t>ショ</t>
    </rPh>
    <rPh sb="23" eb="25">
      <t>シンセイ</t>
    </rPh>
    <rPh sb="31" eb="32">
      <t>ダイ</t>
    </rPh>
    <rPh sb="32" eb="34">
      <t>ヨンメン</t>
    </rPh>
    <rPh sb="35" eb="37">
      <t>シンセイ</t>
    </rPh>
    <rPh sb="38" eb="39">
      <t>カカワ</t>
    </rPh>
    <rPh sb="40" eb="41">
      <t>ジュウ</t>
    </rPh>
    <rPh sb="41" eb="42">
      <t>コ</t>
    </rPh>
    <rPh sb="45" eb="47">
      <t>サクセイ</t>
    </rPh>
    <rPh sb="49" eb="51">
      <t>バアイ</t>
    </rPh>
    <phoneticPr fontId="18"/>
  </si>
  <si>
    <t>　　 　この申請書を共同住宅等一棟又は複数の住戸につき一部とすることができます。</t>
    <rPh sb="6" eb="9">
      <t>シンセイショ</t>
    </rPh>
    <rPh sb="10" eb="14">
      <t>キョウドウジュウタク</t>
    </rPh>
    <rPh sb="14" eb="15">
      <t>トウ</t>
    </rPh>
    <rPh sb="15" eb="16">
      <t>イチ</t>
    </rPh>
    <rPh sb="16" eb="17">
      <t>トウ</t>
    </rPh>
    <rPh sb="17" eb="18">
      <t>マタ</t>
    </rPh>
    <rPh sb="19" eb="21">
      <t>フクスウ</t>
    </rPh>
    <rPh sb="22" eb="23">
      <t>ジュウ</t>
    </rPh>
    <rPh sb="23" eb="24">
      <t>コ</t>
    </rPh>
    <rPh sb="27" eb="29">
      <t>イチブ</t>
    </rPh>
    <phoneticPr fontId="18"/>
  </si>
  <si>
    <t>　　 　さい。</t>
  </si>
  <si>
    <t>【共用階段】</t>
    <rPh sb="1" eb="3">
      <t>キョウヨウ</t>
    </rPh>
    <rPh sb="3" eb="5">
      <t>カイダン</t>
    </rPh>
    <phoneticPr fontId="3"/>
  </si>
  <si>
    <t>【共用廊下】</t>
    <rPh sb="1" eb="3">
      <t>キョウヨウ</t>
    </rPh>
    <rPh sb="3" eb="5">
      <t>ロウカ</t>
    </rPh>
    <phoneticPr fontId="3"/>
  </si>
  <si>
    <t>【エレベーター】</t>
    <phoneticPr fontId="3"/>
  </si>
  <si>
    <t>無</t>
  </si>
  <si>
    <t>無</t>
    <rPh sb="0" eb="1">
      <t>ナ</t>
    </rPh>
    <phoneticPr fontId="3"/>
  </si>
  <si>
    <t>有</t>
  </si>
  <si>
    <t>有</t>
    <rPh sb="0" eb="1">
      <t>ア</t>
    </rPh>
    <phoneticPr fontId="3"/>
  </si>
  <si>
    <t>【5.界壁・界床の有無】</t>
    <rPh sb="3" eb="4">
      <t>カイ</t>
    </rPh>
    <rPh sb="4" eb="5">
      <t>ヘキ</t>
    </rPh>
    <rPh sb="6" eb="7">
      <t>カイ</t>
    </rPh>
    <rPh sb="7" eb="8">
      <t>ユカ</t>
    </rPh>
    <rPh sb="9" eb="11">
      <t>ウム</t>
    </rPh>
    <phoneticPr fontId="3"/>
  </si>
  <si>
    <t>【界壁の有無】</t>
    <rPh sb="1" eb="3">
      <t>カイヘキ</t>
    </rPh>
    <rPh sb="4" eb="6">
      <t>ウム</t>
    </rPh>
    <phoneticPr fontId="3"/>
  </si>
  <si>
    <t>【界床の有無】</t>
    <rPh sb="1" eb="2">
      <t>カイ</t>
    </rPh>
    <rPh sb="2" eb="3">
      <t>ユカ</t>
    </rPh>
    <rPh sb="4" eb="6">
      <t>ウム</t>
    </rPh>
    <phoneticPr fontId="3"/>
  </si>
  <si>
    <t>（</t>
    <phoneticPr fontId="3"/>
  </si>
  <si>
    <t>上階</t>
  </si>
  <si>
    <t>上階</t>
    <rPh sb="0" eb="2">
      <t>ジョウカイ</t>
    </rPh>
    <phoneticPr fontId="3"/>
  </si>
  <si>
    <t>下階</t>
  </si>
  <si>
    <t>下階</t>
    <rPh sb="0" eb="2">
      <t>カカイ</t>
    </rPh>
    <phoneticPr fontId="3"/>
  </si>
  <si>
    <t>）</t>
    <phoneticPr fontId="3"/>
  </si>
  <si>
    <t>第四面　住戸に関する事項　</t>
    <phoneticPr fontId="18"/>
  </si>
  <si>
    <t>1.No</t>
  </si>
  <si>
    <t>2.ﾀｲﾌﾟ名</t>
  </si>
  <si>
    <t>3.住戸番号</t>
    <rPh sb="2" eb="4">
      <t>ジュウコ</t>
    </rPh>
    <rPh sb="4" eb="6">
      <t>バンゴウ</t>
    </rPh>
    <phoneticPr fontId="18"/>
  </si>
  <si>
    <t>4.階</t>
  </si>
  <si>
    <t>３．専用部分の床面積等</t>
  </si>
  <si>
    <t>４．当該住戸への経路</t>
  </si>
  <si>
    <t>５．界壁・界床の有無</t>
  </si>
  <si>
    <t xml:space="preserve"> 居室部分の</t>
    <phoneticPr fontId="18"/>
  </si>
  <si>
    <t>バルコニー等</t>
    <phoneticPr fontId="18"/>
  </si>
  <si>
    <t>専用部分の</t>
  </si>
  <si>
    <t>共用階段</t>
  </si>
  <si>
    <t>共用廊下</t>
  </si>
  <si>
    <t>エレベーター</t>
  </si>
  <si>
    <t>界床の有無</t>
  </si>
  <si>
    <t xml:space="preserve"> 面積</t>
    <phoneticPr fontId="18"/>
  </si>
  <si>
    <t>専用使用部分</t>
    <phoneticPr fontId="18"/>
  </si>
  <si>
    <t>床面積</t>
  </si>
  <si>
    <t>3.住戸番号</t>
    <rPh sb="4" eb="6">
      <t>バンゴウ</t>
    </rPh>
    <phoneticPr fontId="18"/>
  </si>
  <si>
    <t>の面積</t>
    <phoneticPr fontId="18"/>
  </si>
  <si>
    <t>② 1欄は通し番号を記入して下さい。</t>
  </si>
  <si>
    <t>③ 記入は1行につき1住戸としてください。</t>
  </si>
  <si>
    <t>④ 4欄及び5欄は、該当するチェックボックスを塗りつぶしてください。</t>
    <rPh sb="23" eb="24">
      <t>ヌ</t>
    </rPh>
    <phoneticPr fontId="18"/>
  </si>
  <si>
    <t>有</t>
    <phoneticPr fontId="18"/>
  </si>
  <si>
    <t>■</t>
  </si>
  <si>
    <t>建 設 住 宅 性 能 評 価 申 請 書（新築住宅）</t>
    <phoneticPr fontId="3"/>
  </si>
  <si>
    <t>住宅の品質確保の促進等に関する法律第5条第1項の規定に基づき、建設住宅性能評価を申請</t>
    <rPh sb="31" eb="33">
      <t>ケンセツ</t>
    </rPh>
    <phoneticPr fontId="3"/>
  </si>
  <si>
    <t>工事施工者の氏名又は名称</t>
    <rPh sb="2" eb="4">
      <t>セコウ</t>
    </rPh>
    <phoneticPr fontId="18"/>
  </si>
  <si>
    <t>代表者の氏名</t>
    <phoneticPr fontId="18"/>
  </si>
  <si>
    <t>工事監理者の氏名</t>
    <phoneticPr fontId="18"/>
  </si>
  <si>
    <t>④ 共同住宅等に係る建設住宅性能評価の申請にあっては、この申請書を共同住宅等一棟又は複数の住戸につき</t>
    <rPh sb="2" eb="4">
      <t>キョウドウ</t>
    </rPh>
    <rPh sb="4" eb="6">
      <t>ジュウタク</t>
    </rPh>
    <rPh sb="6" eb="7">
      <t>トウ</t>
    </rPh>
    <rPh sb="8" eb="9">
      <t>カカワ</t>
    </rPh>
    <rPh sb="10" eb="12">
      <t>ケンセツ</t>
    </rPh>
    <rPh sb="12" eb="14">
      <t>ジュウタク</t>
    </rPh>
    <rPh sb="14" eb="16">
      <t>セイノウ</t>
    </rPh>
    <rPh sb="16" eb="18">
      <t>ヒョウカ</t>
    </rPh>
    <rPh sb="19" eb="21">
      <t>シンセイ</t>
    </rPh>
    <rPh sb="29" eb="32">
      <t>シンセイショ</t>
    </rPh>
    <rPh sb="33" eb="35">
      <t>キョウドウ</t>
    </rPh>
    <rPh sb="35" eb="37">
      <t>ジュウタク</t>
    </rPh>
    <rPh sb="37" eb="38">
      <t>トウ</t>
    </rPh>
    <rPh sb="38" eb="40">
      <t>イットウ</t>
    </rPh>
    <rPh sb="40" eb="41">
      <t>マタ</t>
    </rPh>
    <rPh sb="42" eb="44">
      <t>フクスウ</t>
    </rPh>
    <rPh sb="45" eb="47">
      <t>ジュウコ</t>
    </rPh>
    <phoneticPr fontId="18"/>
  </si>
  <si>
    <t xml:space="preserve">   一部とすることができます。</t>
    <phoneticPr fontId="18"/>
  </si>
  <si>
    <t>(</t>
    <phoneticPr fontId="18"/>
  </si>
  <si>
    <t>)建築士</t>
    <phoneticPr fontId="18"/>
  </si>
  <si>
    <t>(</t>
    <phoneticPr fontId="18"/>
  </si>
  <si>
    <t>【5.工事監理者】　</t>
    <rPh sb="3" eb="5">
      <t>コウジ</t>
    </rPh>
    <rPh sb="5" eb="7">
      <t>カンリ</t>
    </rPh>
    <phoneticPr fontId="3"/>
  </si>
  <si>
    <t>)建築士</t>
    <phoneticPr fontId="18"/>
  </si>
  <si>
    <t>【6.工事施工者】　</t>
    <rPh sb="3" eb="5">
      <t>コウジ</t>
    </rPh>
    <rPh sb="5" eb="7">
      <t>セコウ</t>
    </rPh>
    <phoneticPr fontId="3"/>
  </si>
  <si>
    <t>【氏名又は名称】</t>
    <rPh sb="3" eb="4">
      <t>マタ</t>
    </rPh>
    <rPh sb="5" eb="7">
      <t>メイショウ</t>
    </rPh>
    <phoneticPr fontId="3"/>
  </si>
  <si>
    <t>【営業所名】</t>
    <rPh sb="1" eb="4">
      <t>エイギョウショ</t>
    </rPh>
    <rPh sb="4" eb="5">
      <t>メイ</t>
    </rPh>
    <phoneticPr fontId="3"/>
  </si>
  <si>
    <t>建設業の許可</t>
    <rPh sb="0" eb="2">
      <t>ケンセツ</t>
    </rPh>
    <rPh sb="2" eb="3">
      <t>ギョウ</t>
    </rPh>
    <rPh sb="4" eb="6">
      <t>キョカ</t>
    </rPh>
    <phoneticPr fontId="18"/>
  </si>
  <si>
    <t>)</t>
    <phoneticPr fontId="18"/>
  </si>
  <si>
    <t>第</t>
    <rPh sb="0" eb="1">
      <t>ダイ</t>
    </rPh>
    <phoneticPr fontId="18"/>
  </si>
  <si>
    <t>【7.建設住宅性能評価を希望する性能表示事項】</t>
    <rPh sb="3" eb="5">
      <t>ケンセツ</t>
    </rPh>
    <phoneticPr fontId="3"/>
  </si>
  <si>
    <t>別紙による</t>
    <rPh sb="0" eb="2">
      <t>ベッシ</t>
    </rPh>
    <phoneticPr fontId="3"/>
  </si>
  <si>
    <t>【8.備　考】</t>
    <phoneticPr fontId="3"/>
  </si>
  <si>
    <t>耐火等級（延焼のおそれのある部分（開口部））</t>
    <phoneticPr fontId="3"/>
  </si>
  <si>
    <t>耐火等級（延焼のおそれのある部分（開口部以外））</t>
    <phoneticPr fontId="3"/>
  </si>
  <si>
    <t>2-7</t>
    <phoneticPr fontId="3"/>
  </si>
  <si>
    <t>耐火等級（界壁及び界床）</t>
    <rPh sb="5" eb="7">
      <t>カイヘキ</t>
    </rPh>
    <rPh sb="7" eb="8">
      <t>オヨ</t>
    </rPh>
    <rPh sb="9" eb="10">
      <t>カイ</t>
    </rPh>
    <rPh sb="10" eb="11">
      <t>ユカ</t>
    </rPh>
    <phoneticPr fontId="3"/>
  </si>
  <si>
    <t>4-4</t>
    <phoneticPr fontId="3"/>
  </si>
  <si>
    <t>更新対策（住戸専用部）</t>
    <rPh sb="0" eb="2">
      <t>コウシン</t>
    </rPh>
    <rPh sb="2" eb="4">
      <t>タイサク</t>
    </rPh>
    <rPh sb="5" eb="7">
      <t>ジュウコ</t>
    </rPh>
    <rPh sb="7" eb="9">
      <t>センヨウ</t>
    </rPh>
    <rPh sb="9" eb="10">
      <t>ブ</t>
    </rPh>
    <phoneticPr fontId="3"/>
  </si>
  <si>
    <t>8-1</t>
    <phoneticPr fontId="3"/>
  </si>
  <si>
    <t>透過損失等級（外壁開口部）</t>
    <phoneticPr fontId="3"/>
  </si>
  <si>
    <t>9-1</t>
    <phoneticPr fontId="3"/>
  </si>
  <si>
    <t>9-2</t>
    <phoneticPr fontId="3"/>
  </si>
  <si>
    <t>設計住宅性能評価を受けた性能表示事項以外は選択することはできません(6-3を除く)。</t>
    <rPh sb="0" eb="2">
      <t>セッケイ</t>
    </rPh>
    <rPh sb="2" eb="4">
      <t>ジュウタク</t>
    </rPh>
    <rPh sb="4" eb="6">
      <t>セイノウ</t>
    </rPh>
    <rPh sb="6" eb="8">
      <t>ヒョウカ</t>
    </rPh>
    <rPh sb="9" eb="10">
      <t>ウ</t>
    </rPh>
    <rPh sb="12" eb="14">
      <t>セイノウ</t>
    </rPh>
    <rPh sb="14" eb="16">
      <t>ヒョウジ</t>
    </rPh>
    <rPh sb="16" eb="18">
      <t>ジコウ</t>
    </rPh>
    <rPh sb="18" eb="20">
      <t>イガイ</t>
    </rPh>
    <rPh sb="21" eb="23">
      <t>センタク</t>
    </rPh>
    <rPh sb="38" eb="39">
      <t>ノゾ</t>
    </rPh>
    <phoneticPr fontId="3"/>
  </si>
  <si>
    <t>申請する工事の概要</t>
    <phoneticPr fontId="3"/>
  </si>
  <si>
    <t>【1.建築場所】</t>
    <rPh sb="3" eb="5">
      <t>ケンチク</t>
    </rPh>
    <rPh sb="5" eb="7">
      <t>バショ</t>
    </rPh>
    <phoneticPr fontId="18"/>
  </si>
  <si>
    <t>【2.設計住宅性能評価書の交付番号】</t>
    <rPh sb="3" eb="5">
      <t>セッケイ</t>
    </rPh>
    <rPh sb="5" eb="7">
      <t>ジュウタク</t>
    </rPh>
    <rPh sb="7" eb="9">
      <t>セイノウ</t>
    </rPh>
    <rPh sb="9" eb="12">
      <t>ヒョウカショ</t>
    </rPh>
    <rPh sb="13" eb="15">
      <t>コウフ</t>
    </rPh>
    <rPh sb="15" eb="17">
      <t>バンゴウ</t>
    </rPh>
    <phoneticPr fontId="18"/>
  </si>
  <si>
    <t>～</t>
    <phoneticPr fontId="3"/>
  </si>
  <si>
    <t>【3.設計住宅性能評価書交付年月日】</t>
    <rPh sb="3" eb="5">
      <t>セッケイ</t>
    </rPh>
    <rPh sb="5" eb="7">
      <t>ジュウタク</t>
    </rPh>
    <rPh sb="7" eb="9">
      <t>セイノウ</t>
    </rPh>
    <rPh sb="9" eb="12">
      <t>ヒョウカショ</t>
    </rPh>
    <rPh sb="12" eb="14">
      <t>コウフ</t>
    </rPh>
    <rPh sb="14" eb="17">
      <t>ネンガッピ</t>
    </rPh>
    <phoneticPr fontId="18"/>
  </si>
  <si>
    <t>年</t>
    <rPh sb="0" eb="1">
      <t>ネン</t>
    </rPh>
    <phoneticPr fontId="18"/>
  </si>
  <si>
    <t>月</t>
    <rPh sb="0" eb="1">
      <t>ガツ</t>
    </rPh>
    <phoneticPr fontId="18"/>
  </si>
  <si>
    <t>日</t>
    <rPh sb="0" eb="1">
      <t>ニチ</t>
    </rPh>
    <phoneticPr fontId="18"/>
  </si>
  <si>
    <t>【4.設計住宅性能評価書交付者】</t>
    <rPh sb="3" eb="5">
      <t>セッケイ</t>
    </rPh>
    <rPh sb="5" eb="7">
      <t>ジュウタク</t>
    </rPh>
    <rPh sb="7" eb="9">
      <t>セイノウ</t>
    </rPh>
    <rPh sb="9" eb="12">
      <t>ヒョウカショ</t>
    </rPh>
    <rPh sb="12" eb="14">
      <t>コウフ</t>
    </rPh>
    <rPh sb="14" eb="15">
      <t>シャ</t>
    </rPh>
    <phoneticPr fontId="18"/>
  </si>
  <si>
    <t>【5.確認済証番号】</t>
    <rPh sb="3" eb="5">
      <t>カクニン</t>
    </rPh>
    <rPh sb="5" eb="6">
      <t>ズ</t>
    </rPh>
    <rPh sb="6" eb="7">
      <t>ショウ</t>
    </rPh>
    <rPh sb="7" eb="9">
      <t>バンゴウ</t>
    </rPh>
    <phoneticPr fontId="18"/>
  </si>
  <si>
    <t>【6.確認済証交付年月日】</t>
    <rPh sb="3" eb="5">
      <t>カクニン</t>
    </rPh>
    <rPh sb="5" eb="6">
      <t>ズ</t>
    </rPh>
    <rPh sb="6" eb="7">
      <t>ショウ</t>
    </rPh>
    <rPh sb="7" eb="9">
      <t>コウフ</t>
    </rPh>
    <rPh sb="9" eb="12">
      <t>ネンガッピ</t>
    </rPh>
    <phoneticPr fontId="18"/>
  </si>
  <si>
    <t>【7.確認済証交付者】</t>
    <rPh sb="3" eb="5">
      <t>カクニン</t>
    </rPh>
    <rPh sb="5" eb="6">
      <t>ズ</t>
    </rPh>
    <rPh sb="6" eb="7">
      <t>ショウ</t>
    </rPh>
    <rPh sb="7" eb="9">
      <t>コウフ</t>
    </rPh>
    <rPh sb="9" eb="10">
      <t>シャ</t>
    </rPh>
    <phoneticPr fontId="18"/>
  </si>
  <si>
    <t>【8.工事着手（予定）年月日】</t>
    <rPh sb="3" eb="5">
      <t>コウジ</t>
    </rPh>
    <rPh sb="5" eb="7">
      <t>チャクシュ</t>
    </rPh>
    <rPh sb="8" eb="10">
      <t>ヨテイ</t>
    </rPh>
    <rPh sb="11" eb="14">
      <t>ネンガッピ</t>
    </rPh>
    <phoneticPr fontId="18"/>
  </si>
  <si>
    <t>【9.工事完了予定年月日】</t>
    <rPh sb="3" eb="5">
      <t>コウジ</t>
    </rPh>
    <rPh sb="5" eb="7">
      <t>カンリョウ</t>
    </rPh>
    <rPh sb="7" eb="9">
      <t>ヨテイ</t>
    </rPh>
    <rPh sb="9" eb="12">
      <t>ネンガッピ</t>
    </rPh>
    <phoneticPr fontId="18"/>
  </si>
  <si>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8"/>
  </si>
  <si>
    <t>検査時期</t>
    <rPh sb="0" eb="2">
      <t>ケンサ</t>
    </rPh>
    <rPh sb="2" eb="4">
      <t>ジキ</t>
    </rPh>
    <phoneticPr fontId="18"/>
  </si>
  <si>
    <t>回</t>
    <rPh sb="0" eb="1">
      <t>カイ</t>
    </rPh>
    <phoneticPr fontId="18"/>
  </si>
  <si>
    <t>（</t>
    <phoneticPr fontId="18"/>
  </si>
  <si>
    <t>）</t>
    <phoneticPr fontId="18"/>
  </si>
  <si>
    <t>【11.その他必要な事項】</t>
    <phoneticPr fontId="18"/>
  </si>
  <si>
    <t>【12.備　考】</t>
    <phoneticPr fontId="18"/>
  </si>
  <si>
    <t>（注意）</t>
    <phoneticPr fontId="18"/>
  </si>
  <si>
    <t>■ 第二面関係</t>
    <rPh sb="2" eb="3">
      <t>ダイ</t>
    </rPh>
    <rPh sb="3" eb="5">
      <t>ニメン</t>
    </rPh>
    <rPh sb="5" eb="7">
      <t>カンケイ</t>
    </rPh>
    <phoneticPr fontId="18"/>
  </si>
  <si>
    <t>① 申請者からの委任を受けて申請を代理で行う者がいる場合においては、２欄に記入してください。</t>
    <phoneticPr fontId="18"/>
  </si>
  <si>
    <t>② 建築主が２以上のときは、3欄は代表となる建築主について記入し、別紙に他の建築主についてそれぞれ</t>
    <phoneticPr fontId="18"/>
  </si>
  <si>
    <t>　 必要な事項を記入して添えてください。</t>
    <phoneticPr fontId="18"/>
  </si>
  <si>
    <t>③ 4欄及び5欄の郵便番号、所在地及び電話番号には、設計者又は工事監理者が建築士事務所に所属している</t>
    <rPh sb="4" eb="5">
      <t>オヨ</t>
    </rPh>
    <rPh sb="7" eb="8">
      <t>ラン</t>
    </rPh>
    <rPh sb="29" eb="30">
      <t>マタ</t>
    </rPh>
    <rPh sb="31" eb="33">
      <t>コウジ</t>
    </rPh>
    <rPh sb="33" eb="36">
      <t>カンリシャ</t>
    </rPh>
    <phoneticPr fontId="18"/>
  </si>
  <si>
    <t>　 ときはそれぞれ建築士事務所のものを、設計者又は工事監理者が建築士事務所に属していないときはそれ</t>
    <rPh sb="23" eb="24">
      <t>マタ</t>
    </rPh>
    <rPh sb="25" eb="27">
      <t>コウジ</t>
    </rPh>
    <rPh sb="27" eb="30">
      <t>カンリシャ</t>
    </rPh>
    <phoneticPr fontId="18"/>
  </si>
  <si>
    <t xml:space="preserve">   ぞれ設計者又は工事監理者のもの（所在地は住所とします。）を書いてください。</t>
    <phoneticPr fontId="18"/>
  </si>
  <si>
    <t>④ 7欄は、必須評価事項以外で建設住宅性能評価を希望する性能表示事項がある場合は「別紙」と記入し、</t>
    <rPh sb="15" eb="17">
      <t>ケンセツ</t>
    </rPh>
    <phoneticPr fontId="18"/>
  </si>
  <si>
    <t xml:space="preserve">  第二面（別紙）に希望する性能表示事項を記載し、提出してください。</t>
    <phoneticPr fontId="18"/>
  </si>
  <si>
    <t>⑤ 申請者若しくは工事施工者（法人である場合にあっては、それぞれの代表者）又は工事監理者の氏名の</t>
    <rPh sb="2" eb="5">
      <t>シンセイシャ</t>
    </rPh>
    <rPh sb="5" eb="6">
      <t>モ</t>
    </rPh>
    <rPh sb="9" eb="11">
      <t>コウジ</t>
    </rPh>
    <rPh sb="11" eb="14">
      <t>セコウシャ</t>
    </rPh>
    <rPh sb="15" eb="17">
      <t>ホウジン</t>
    </rPh>
    <rPh sb="20" eb="22">
      <t>バアイ</t>
    </rPh>
    <rPh sb="33" eb="36">
      <t>ダイヒョウシャ</t>
    </rPh>
    <rPh sb="37" eb="38">
      <t>マタ</t>
    </rPh>
    <rPh sb="39" eb="41">
      <t>コウジ</t>
    </rPh>
    <rPh sb="41" eb="44">
      <t>カンリシャ</t>
    </rPh>
    <rPh sb="45" eb="47">
      <t>シメイ</t>
    </rPh>
    <phoneticPr fontId="18"/>
  </si>
  <si>
    <t xml:space="preserve">   記載を自署で行う場合においては、押印を省略することができます。</t>
    <rPh sb="6" eb="8">
      <t>ジショ</t>
    </rPh>
    <rPh sb="9" eb="10">
      <t>オコナ</t>
    </rPh>
    <rPh sb="11" eb="13">
      <t>バアイ</t>
    </rPh>
    <rPh sb="19" eb="21">
      <t>オウイン</t>
    </rPh>
    <rPh sb="22" eb="24">
      <t>ショウリャク</t>
    </rPh>
    <phoneticPr fontId="18"/>
  </si>
  <si>
    <t>■ 第三面関係</t>
    <rPh sb="2" eb="3">
      <t>ダイ</t>
    </rPh>
    <rPh sb="3" eb="4">
      <t>サン</t>
    </rPh>
    <rPh sb="4" eb="5">
      <t>メン</t>
    </rPh>
    <rPh sb="5" eb="7">
      <t>カンケイ</t>
    </rPh>
    <phoneticPr fontId="18"/>
  </si>
  <si>
    <t>① 1欄は、住居表示が定まっていないときは、地名地番を記入してください。</t>
    <rPh sb="3" eb="4">
      <t>ラン</t>
    </rPh>
    <rPh sb="6" eb="8">
      <t>ジュウキョ</t>
    </rPh>
    <rPh sb="8" eb="10">
      <t>ヒョウジ</t>
    </rPh>
    <rPh sb="11" eb="12">
      <t>サダ</t>
    </rPh>
    <rPh sb="22" eb="24">
      <t>チメイ</t>
    </rPh>
    <rPh sb="24" eb="26">
      <t>チバン</t>
    </rPh>
    <rPh sb="27" eb="29">
      <t>キニュウ</t>
    </rPh>
    <phoneticPr fontId="18"/>
  </si>
  <si>
    <t>② 2欄から4欄までに掲げる事項については、別紙に明示して添付すれば、記載する必要はありません。</t>
    <rPh sb="3" eb="4">
      <t>ラン</t>
    </rPh>
    <rPh sb="7" eb="8">
      <t>ラン</t>
    </rPh>
    <rPh sb="11" eb="12">
      <t>カカ</t>
    </rPh>
    <rPh sb="14" eb="16">
      <t>ジコウ</t>
    </rPh>
    <rPh sb="22" eb="24">
      <t>ベッシ</t>
    </rPh>
    <rPh sb="25" eb="27">
      <t>メイジ</t>
    </rPh>
    <rPh sb="29" eb="31">
      <t>テンプ</t>
    </rPh>
    <rPh sb="35" eb="37">
      <t>キサイ</t>
    </rPh>
    <rPh sb="39" eb="41">
      <t>ヒツヨウ</t>
    </rPh>
    <phoneticPr fontId="18"/>
  </si>
  <si>
    <t>③ 5欄から7欄までは、確認済証が交付されていない場合は空欄としてください。</t>
    <rPh sb="3" eb="4">
      <t>ラン</t>
    </rPh>
    <rPh sb="7" eb="8">
      <t>ラン</t>
    </rPh>
    <rPh sb="12" eb="14">
      <t>カクニン</t>
    </rPh>
    <rPh sb="14" eb="15">
      <t>ズ</t>
    </rPh>
    <rPh sb="15" eb="16">
      <t>ショウ</t>
    </rPh>
    <rPh sb="17" eb="19">
      <t>コウフ</t>
    </rPh>
    <rPh sb="25" eb="27">
      <t>バアイ</t>
    </rPh>
    <rPh sb="28" eb="30">
      <t>クウラン</t>
    </rPh>
    <phoneticPr fontId="18"/>
  </si>
  <si>
    <t>④ 8欄は、既に工事を着手している場合はその年月日を、それ以外の場合は予定年月日を記入してください。</t>
    <rPh sb="3" eb="4">
      <t>ラン</t>
    </rPh>
    <rPh sb="6" eb="7">
      <t>スデ</t>
    </rPh>
    <rPh sb="8" eb="10">
      <t>コウジ</t>
    </rPh>
    <rPh sb="11" eb="13">
      <t>チャクシュ</t>
    </rPh>
    <rPh sb="17" eb="19">
      <t>バアイ</t>
    </rPh>
    <rPh sb="22" eb="25">
      <t>ネンガッピ</t>
    </rPh>
    <rPh sb="29" eb="31">
      <t>イガイ</t>
    </rPh>
    <rPh sb="32" eb="34">
      <t>バアイ</t>
    </rPh>
    <rPh sb="35" eb="37">
      <t>ヨテイ</t>
    </rPh>
    <rPh sb="37" eb="40">
      <t>ネンガッピ</t>
    </rPh>
    <rPh sb="41" eb="43">
      <t>キニュウ</t>
    </rPh>
    <phoneticPr fontId="18"/>
  </si>
  <si>
    <t>⑤ 10欄は、検査の回数が７回以上の場合は、適宜記入欄を増やして記入してください。</t>
    <rPh sb="4" eb="5">
      <t>ラン</t>
    </rPh>
    <rPh sb="7" eb="9">
      <t>ケンサ</t>
    </rPh>
    <rPh sb="10" eb="12">
      <t>カイスウ</t>
    </rPh>
    <rPh sb="14" eb="15">
      <t>カイ</t>
    </rPh>
    <rPh sb="15" eb="17">
      <t>イジョウ</t>
    </rPh>
    <rPh sb="18" eb="20">
      <t>バアイ</t>
    </rPh>
    <rPh sb="22" eb="24">
      <t>テキギ</t>
    </rPh>
    <rPh sb="24" eb="26">
      <t>キニュウ</t>
    </rPh>
    <rPh sb="26" eb="27">
      <t>ラン</t>
    </rPh>
    <rPh sb="28" eb="29">
      <t>フ</t>
    </rPh>
    <rPh sb="32" eb="34">
      <t>キニュウ</t>
    </rPh>
    <phoneticPr fontId="18"/>
  </si>
  <si>
    <t>⑥ ここに書き表せない事項で、評価に当たり特に注意を要する事項等は、11欄又は別紙に記載して添えてくだ</t>
    <rPh sb="5" eb="6">
      <t>カ</t>
    </rPh>
    <rPh sb="7" eb="8">
      <t>アラワ</t>
    </rPh>
    <rPh sb="11" eb="13">
      <t>ジコウ</t>
    </rPh>
    <rPh sb="15" eb="17">
      <t>ヒョウカ</t>
    </rPh>
    <rPh sb="18" eb="19">
      <t>ア</t>
    </rPh>
    <rPh sb="21" eb="22">
      <t>トク</t>
    </rPh>
    <rPh sb="23" eb="25">
      <t>チュウイ</t>
    </rPh>
    <rPh sb="26" eb="27">
      <t>ヨウ</t>
    </rPh>
    <rPh sb="29" eb="31">
      <t>ジコウ</t>
    </rPh>
    <rPh sb="31" eb="32">
      <t>トウ</t>
    </rPh>
    <rPh sb="36" eb="37">
      <t>ラン</t>
    </rPh>
    <rPh sb="37" eb="38">
      <t>マタ</t>
    </rPh>
    <rPh sb="39" eb="41">
      <t>ベッシ</t>
    </rPh>
    <rPh sb="42" eb="44">
      <t>キサイ</t>
    </rPh>
    <rPh sb="46" eb="47">
      <t>ソ</t>
    </rPh>
    <phoneticPr fontId="18"/>
  </si>
  <si>
    <t xml:space="preserve">   さい。</t>
    <phoneticPr fontId="18"/>
  </si>
  <si>
    <t xml:space="preserve"> →水色のセルは他から自動でデータが飛んできますので、触らないでください。</t>
    <rPh sb="2" eb="3">
      <t>ミズ</t>
    </rPh>
    <rPh sb="8" eb="9">
      <t>ホカ</t>
    </rPh>
    <rPh sb="11" eb="13">
      <t>ジドウ</t>
    </rPh>
    <rPh sb="18" eb="19">
      <t>ト</t>
    </rPh>
    <rPh sb="27" eb="28">
      <t>サワ</t>
    </rPh>
    <phoneticPr fontId="4"/>
  </si>
  <si>
    <t>委　　任　　状</t>
  </si>
  <si>
    <t>記</t>
  </si>
  <si>
    <t>住　所</t>
  </si>
  <si>
    <t>私は</t>
    <phoneticPr fontId="18"/>
  </si>
  <si>
    <t>を代理人と定め、下記に関する権限を委任します。</t>
    <phoneticPr fontId="18"/>
  </si>
  <si>
    <t>・住宅の品質確保の促進等に関する法律第５条第１項による</t>
    <phoneticPr fontId="18"/>
  </si>
  <si>
    <t>に関する手続き、関連図書の作成、訂正及び</t>
    <phoneticPr fontId="18"/>
  </si>
  <si>
    <t>住宅性能評価機関から交付される文書の受領</t>
    <phoneticPr fontId="18"/>
  </si>
  <si>
    <t>氏　名　　　　　　　　　　　　　　</t>
    <phoneticPr fontId="18"/>
  </si>
  <si>
    <t>敷地の地名地番</t>
    <phoneticPr fontId="18"/>
  </si>
  <si>
    <t>複数申請者等の概要</t>
    <rPh sb="0" eb="2">
      <t>フクスウ</t>
    </rPh>
    <phoneticPr fontId="18"/>
  </si>
  <si>
    <t>第二面（別紙）</t>
    <rPh sb="4" eb="6">
      <t>ベッシ</t>
    </rPh>
    <phoneticPr fontId="18"/>
  </si>
  <si>
    <t>【申請者】（代表となる申請者以外の申請者）</t>
    <rPh sb="6" eb="8">
      <t>ダイヒョウ</t>
    </rPh>
    <rPh sb="11" eb="14">
      <t>シンセイシャ</t>
    </rPh>
    <rPh sb="14" eb="16">
      <t>イガイ</t>
    </rPh>
    <rPh sb="17" eb="20">
      <t>シンセイシャ</t>
    </rPh>
    <phoneticPr fontId="18"/>
  </si>
  <si>
    <t>【建築主】（代表となる建築主以外の建築主）</t>
    <rPh sb="11" eb="13">
      <t>ケンチク</t>
    </rPh>
    <rPh sb="13" eb="14">
      <t>ヌシ</t>
    </rPh>
    <phoneticPr fontId="18"/>
  </si>
  <si>
    <t>【設計者】（代表となる設計者以外の設計者）　</t>
    <rPh sb="11" eb="14">
      <t>セッケイシャ</t>
    </rPh>
    <rPh sb="17" eb="20">
      <t>セッケイシャ</t>
    </rPh>
    <phoneticPr fontId="18"/>
  </si>
  <si>
    <t>【工事監理者】　（代表となる工事監理者以外の工事監理者）</t>
    <rPh sb="1" eb="3">
      <t>コウジ</t>
    </rPh>
    <rPh sb="3" eb="5">
      <t>カンリ</t>
    </rPh>
    <rPh sb="14" eb="16">
      <t>コウジ</t>
    </rPh>
    <rPh sb="16" eb="19">
      <t>カンリシャ</t>
    </rPh>
    <phoneticPr fontId="3"/>
  </si>
  <si>
    <t>【工事施工者】　（代表となる工事施工者以外の工事施工者）</t>
    <rPh sb="1" eb="3">
      <t>コウジ</t>
    </rPh>
    <rPh sb="3" eb="5">
      <t>セコウ</t>
    </rPh>
    <rPh sb="16" eb="18">
      <t>セコウ</t>
    </rPh>
    <phoneticPr fontId="3"/>
  </si>
  <si>
    <t>図書の種類</t>
    <rPh sb="0" eb="2">
      <t>トショ</t>
    </rPh>
    <rPh sb="3" eb="5">
      <t>シュルイ</t>
    </rPh>
    <phoneticPr fontId="18"/>
  </si>
  <si>
    <t>明示すべき内容</t>
    <rPh sb="0" eb="2">
      <t>メイジ</t>
    </rPh>
    <rPh sb="5" eb="7">
      <t>ナイヨウ</t>
    </rPh>
    <phoneticPr fontId="18"/>
  </si>
  <si>
    <t>自己評価書</t>
    <rPh sb="0" eb="2">
      <t>ジコ</t>
    </rPh>
    <rPh sb="2" eb="5">
      <t>ヒョウカショ</t>
    </rPh>
    <phoneticPr fontId="18"/>
  </si>
  <si>
    <t>□</t>
    <phoneticPr fontId="18"/>
  </si>
  <si>
    <t>評価項目毎の自己評価結果</t>
    <rPh sb="0" eb="2">
      <t>ヒョウカ</t>
    </rPh>
    <rPh sb="2" eb="4">
      <t>コウモク</t>
    </rPh>
    <rPh sb="4" eb="5">
      <t>マイ</t>
    </rPh>
    <rPh sb="6" eb="8">
      <t>ジコ</t>
    </rPh>
    <rPh sb="8" eb="10">
      <t>ヒョウカ</t>
    </rPh>
    <rPh sb="10" eb="12">
      <t>ケッカ</t>
    </rPh>
    <phoneticPr fontId="18"/>
  </si>
  <si>
    <t>設計内容説明書</t>
    <rPh sb="0" eb="2">
      <t>セッケイ</t>
    </rPh>
    <rPh sb="2" eb="4">
      <t>ナイヨウ</t>
    </rPh>
    <rPh sb="4" eb="7">
      <t>セツメイショ</t>
    </rPh>
    <phoneticPr fontId="18"/>
  </si>
  <si>
    <t>自己評価の根拠となる設計内容</t>
    <rPh sb="0" eb="2">
      <t>ジコ</t>
    </rPh>
    <rPh sb="2" eb="4">
      <t>ヒョウカ</t>
    </rPh>
    <rPh sb="5" eb="7">
      <t>コンキョ</t>
    </rPh>
    <rPh sb="10" eb="12">
      <t>セッケイ</t>
    </rPh>
    <rPh sb="12" eb="14">
      <t>ナイヨウ</t>
    </rPh>
    <phoneticPr fontId="18"/>
  </si>
  <si>
    <t>付近見取り図</t>
    <rPh sb="0" eb="2">
      <t>フキン</t>
    </rPh>
    <rPh sb="2" eb="4">
      <t>ミト</t>
    </rPh>
    <rPh sb="5" eb="6">
      <t>ズ</t>
    </rPh>
    <phoneticPr fontId="18"/>
  </si>
  <si>
    <t>方位</t>
    <rPh sb="0" eb="2">
      <t>ホウイ</t>
    </rPh>
    <phoneticPr fontId="18"/>
  </si>
  <si>
    <t>道路及び目標となる建物</t>
    <phoneticPr fontId="18"/>
  </si>
  <si>
    <t>配置図</t>
    <rPh sb="0" eb="3">
      <t>ハイチズ</t>
    </rPh>
    <phoneticPr fontId="18"/>
  </si>
  <si>
    <t>縮尺　</t>
    <rPh sb="0" eb="2">
      <t>シュクシャク</t>
    </rPh>
    <phoneticPr fontId="18"/>
  </si>
  <si>
    <t>方位　</t>
    <phoneticPr fontId="18"/>
  </si>
  <si>
    <t>敷地境界線　</t>
    <phoneticPr fontId="18"/>
  </si>
  <si>
    <t>敷地内における建物の位置</t>
    <phoneticPr fontId="18"/>
  </si>
  <si>
    <t>申請に係る建築物と他の建築物の別</t>
    <phoneticPr fontId="18"/>
  </si>
  <si>
    <t>設備の位置及び設備配管に係る外部ますの位置</t>
    <phoneticPr fontId="18"/>
  </si>
  <si>
    <t>仕様書</t>
    <rPh sb="0" eb="3">
      <t>シヨウショ</t>
    </rPh>
    <phoneticPr fontId="18"/>
  </si>
  <si>
    <t>部材の種別（該当する規格等を含む）</t>
    <rPh sb="0" eb="2">
      <t>ブザイ</t>
    </rPh>
    <rPh sb="3" eb="5">
      <t>シュベツ</t>
    </rPh>
    <rPh sb="6" eb="8">
      <t>ガイトウ</t>
    </rPh>
    <rPh sb="10" eb="12">
      <t>キカク</t>
    </rPh>
    <rPh sb="12" eb="13">
      <t>トウ</t>
    </rPh>
    <rPh sb="14" eb="15">
      <t>フク</t>
    </rPh>
    <phoneticPr fontId="18"/>
  </si>
  <si>
    <t>（仕上表を含む）</t>
    <phoneticPr fontId="18"/>
  </si>
  <si>
    <t>寸法及び取り付け方法並びに設備の種別</t>
    <phoneticPr fontId="18"/>
  </si>
  <si>
    <t>各階平面図</t>
    <rPh sb="0" eb="2">
      <t>カクカイ</t>
    </rPh>
    <rPh sb="2" eb="5">
      <t>ヘイメンズ</t>
    </rPh>
    <phoneticPr fontId="18"/>
  </si>
  <si>
    <t>間取り</t>
    <phoneticPr fontId="18"/>
  </si>
  <si>
    <t>各室の名称及び用途（高齢者等の利用を想定した一の寝室の位置を含む）</t>
    <phoneticPr fontId="18"/>
  </si>
  <si>
    <t>壁及び筋かいの位置及び種類　</t>
    <phoneticPr fontId="18"/>
  </si>
  <si>
    <t>通し柱の位置</t>
    <phoneticPr fontId="18"/>
  </si>
  <si>
    <t>開口部の位置及び構造</t>
    <phoneticPr fontId="18"/>
  </si>
  <si>
    <t>延焼のおそれのある部分の外壁の構造</t>
    <phoneticPr fontId="18"/>
  </si>
  <si>
    <t>各室、出入口、廊下及び階段の寸法　</t>
    <phoneticPr fontId="18"/>
  </si>
  <si>
    <t>階段の構造　</t>
    <phoneticPr fontId="18"/>
  </si>
  <si>
    <t>段差の位置及び寸法</t>
    <phoneticPr fontId="18"/>
  </si>
  <si>
    <t>配管取出口及び縦管の位置　</t>
    <phoneticPr fontId="18"/>
  </si>
  <si>
    <t>空調ダクトの位置</t>
    <phoneticPr fontId="18"/>
  </si>
  <si>
    <t>点検のための開口及び掃除口の位置</t>
    <phoneticPr fontId="18"/>
  </si>
  <si>
    <t>換気孔の位置</t>
    <phoneticPr fontId="18"/>
  </si>
  <si>
    <t>設備及び器材の種別及び位置</t>
    <phoneticPr fontId="18"/>
  </si>
  <si>
    <t>床面積求積図</t>
    <rPh sb="0" eb="3">
      <t>ユカメンセキ</t>
    </rPh>
    <rPh sb="3" eb="6">
      <t>キュウセキズ</t>
    </rPh>
    <phoneticPr fontId="18"/>
  </si>
  <si>
    <t>床面積の求積に必要な建築物の各部分の寸法及び算定式</t>
    <rPh sb="0" eb="3">
      <t>ユカメンセキ</t>
    </rPh>
    <rPh sb="4" eb="5">
      <t>キュウ</t>
    </rPh>
    <rPh sb="5" eb="6">
      <t>セキ</t>
    </rPh>
    <rPh sb="7" eb="9">
      <t>ヒツヨウ</t>
    </rPh>
    <rPh sb="10" eb="13">
      <t>ケンチクブツ</t>
    </rPh>
    <rPh sb="14" eb="17">
      <t>カクブブン</t>
    </rPh>
    <rPh sb="18" eb="20">
      <t>スンポウ</t>
    </rPh>
    <rPh sb="20" eb="21">
      <t>オヨ</t>
    </rPh>
    <rPh sb="22" eb="24">
      <t>サンテイ</t>
    </rPh>
    <rPh sb="24" eb="25">
      <t>シキ</t>
    </rPh>
    <phoneticPr fontId="18"/>
  </si>
  <si>
    <t>用途別面積表</t>
    <rPh sb="0" eb="2">
      <t>ヨウト</t>
    </rPh>
    <rPh sb="2" eb="3">
      <t>ベツ</t>
    </rPh>
    <rPh sb="3" eb="5">
      <t>メンセキ</t>
    </rPh>
    <rPh sb="5" eb="6">
      <t>ヒョウ</t>
    </rPh>
    <phoneticPr fontId="18"/>
  </si>
  <si>
    <t>用途別の床面積</t>
    <rPh sb="0" eb="2">
      <t>ヨウト</t>
    </rPh>
    <rPh sb="2" eb="3">
      <t>ベツ</t>
    </rPh>
    <rPh sb="4" eb="7">
      <t>ユカメンセキ</t>
    </rPh>
    <phoneticPr fontId="18"/>
  </si>
  <si>
    <t>二面以上の立面図</t>
    <rPh sb="0" eb="2">
      <t>ニメン</t>
    </rPh>
    <rPh sb="2" eb="4">
      <t>イジョウ</t>
    </rPh>
    <rPh sb="5" eb="8">
      <t>リツメンズ</t>
    </rPh>
    <phoneticPr fontId="18"/>
  </si>
  <si>
    <t>縮尺</t>
    <rPh sb="0" eb="2">
      <t>シュクシャク</t>
    </rPh>
    <phoneticPr fontId="18"/>
  </si>
  <si>
    <t>外壁及び開口部及び設備の位置</t>
    <phoneticPr fontId="18"/>
  </si>
  <si>
    <t>小屋裏換気孔の種別、寸法及び位置</t>
    <phoneticPr fontId="18"/>
  </si>
  <si>
    <t>断面図又は矩計図</t>
    <rPh sb="0" eb="3">
      <t>ダンメンズ</t>
    </rPh>
    <rPh sb="3" eb="4">
      <t>マタ</t>
    </rPh>
    <rPh sb="5" eb="8">
      <t>カナバカリズ</t>
    </rPh>
    <phoneticPr fontId="18"/>
  </si>
  <si>
    <t>床の高さ　</t>
    <phoneticPr fontId="18"/>
  </si>
  <si>
    <t>各階の天井高さ　</t>
    <phoneticPr fontId="18"/>
  </si>
  <si>
    <t>軒及びひさしの出、</t>
    <phoneticPr fontId="18"/>
  </si>
  <si>
    <t>軒の高さ</t>
    <phoneticPr fontId="18"/>
  </si>
  <si>
    <t>建築物の高さ</t>
    <phoneticPr fontId="18"/>
  </si>
  <si>
    <t>外壁、屋根、天井、小屋裏、床、床下及び基礎の構造</t>
    <phoneticPr fontId="18"/>
  </si>
  <si>
    <t>基礎伏図</t>
    <rPh sb="0" eb="2">
      <t>キソ</t>
    </rPh>
    <rPh sb="2" eb="4">
      <t>フセズ</t>
    </rPh>
    <phoneticPr fontId="18"/>
  </si>
  <si>
    <t>構造躯体の材料の種別及び寸法</t>
    <phoneticPr fontId="18"/>
  </si>
  <si>
    <t>床下換気孔の寸法</t>
    <phoneticPr fontId="18"/>
  </si>
  <si>
    <t>各階床伏図</t>
    <rPh sb="0" eb="2">
      <t>カクカイ</t>
    </rPh>
    <rPh sb="2" eb="3">
      <t>ユカ</t>
    </rPh>
    <rPh sb="3" eb="5">
      <t>フセズ</t>
    </rPh>
    <phoneticPr fontId="18"/>
  </si>
  <si>
    <t>小屋伏図</t>
    <rPh sb="0" eb="2">
      <t>コヤ</t>
    </rPh>
    <rPh sb="2" eb="4">
      <t>フセズ</t>
    </rPh>
    <phoneticPr fontId="18"/>
  </si>
  <si>
    <t>各部詳細図</t>
    <rPh sb="0" eb="2">
      <t>カクブ</t>
    </rPh>
    <rPh sb="2" eb="5">
      <t>ショウサイズ</t>
    </rPh>
    <phoneticPr fontId="18"/>
  </si>
  <si>
    <t>各部の材料の種別及び寸法</t>
    <phoneticPr fontId="18"/>
  </si>
  <si>
    <t>各種計算書</t>
    <rPh sb="0" eb="2">
      <t>カクシュ</t>
    </rPh>
    <rPh sb="2" eb="5">
      <t>ケイサンショ</t>
    </rPh>
    <phoneticPr fontId="18"/>
  </si>
  <si>
    <t>構造計算その他計算を要する場合における当該計算の内容</t>
    <rPh sb="0" eb="2">
      <t>コウゾウ</t>
    </rPh>
    <rPh sb="2" eb="4">
      <t>ケイサン</t>
    </rPh>
    <rPh sb="6" eb="7">
      <t>タ</t>
    </rPh>
    <rPh sb="7" eb="9">
      <t>ケイサン</t>
    </rPh>
    <rPh sb="10" eb="11">
      <t>ヨウ</t>
    </rPh>
    <rPh sb="13" eb="15">
      <t>バアイ</t>
    </rPh>
    <rPh sb="19" eb="21">
      <t>トウガイ</t>
    </rPh>
    <rPh sb="21" eb="23">
      <t>ケイサン</t>
    </rPh>
    <rPh sb="24" eb="26">
      <t>ナイヨウ</t>
    </rPh>
    <phoneticPr fontId="18"/>
  </si>
  <si>
    <t>機器表</t>
    <rPh sb="0" eb="2">
      <t>キキ</t>
    </rPh>
    <rPh sb="2" eb="3">
      <t>ヒョウ</t>
    </rPh>
    <phoneticPr fontId="18"/>
  </si>
  <si>
    <t>設備の種別、位置、仕様、数及び制御方法</t>
    <rPh sb="0" eb="2">
      <t>セツビ</t>
    </rPh>
    <rPh sb="3" eb="5">
      <t>シュベツ</t>
    </rPh>
    <rPh sb="6" eb="8">
      <t>イチ</t>
    </rPh>
    <rPh sb="9" eb="11">
      <t>シヨウ</t>
    </rPh>
    <rPh sb="12" eb="13">
      <t>カズ</t>
    </rPh>
    <rPh sb="13" eb="14">
      <t>オヨ</t>
    </rPh>
    <rPh sb="15" eb="17">
      <t>セイギョ</t>
    </rPh>
    <rPh sb="17" eb="19">
      <t>ホウホウ</t>
    </rPh>
    <phoneticPr fontId="18"/>
  </si>
  <si>
    <t>系統図</t>
    <rPh sb="0" eb="3">
      <t>ケイトウズ</t>
    </rPh>
    <phoneticPr fontId="18"/>
  </si>
  <si>
    <t>エネルギーの効率的利用を図ることのできる設備又は器具の配線</t>
    <rPh sb="6" eb="9">
      <t>コウリツテキ</t>
    </rPh>
    <rPh sb="9" eb="11">
      <t>リヨウ</t>
    </rPh>
    <rPh sb="12" eb="13">
      <t>ハカ</t>
    </rPh>
    <rPh sb="20" eb="22">
      <t>セツビ</t>
    </rPh>
    <rPh sb="22" eb="23">
      <t>マタ</t>
    </rPh>
    <rPh sb="24" eb="26">
      <t>キグ</t>
    </rPh>
    <rPh sb="27" eb="29">
      <t>ハイセン</t>
    </rPh>
    <phoneticPr fontId="18"/>
  </si>
  <si>
    <t>※明示すべき事項を当該図書以外の図書に明示する場合においては、当該図書に当該事項を明示することを要しない</t>
    <rPh sb="1" eb="3">
      <t>メイジ</t>
    </rPh>
    <rPh sb="6" eb="8">
      <t>ジコウ</t>
    </rPh>
    <rPh sb="9" eb="11">
      <t>トウガイ</t>
    </rPh>
    <rPh sb="11" eb="13">
      <t>トショ</t>
    </rPh>
    <rPh sb="13" eb="15">
      <t>イガイ</t>
    </rPh>
    <rPh sb="16" eb="18">
      <t>トショ</t>
    </rPh>
    <rPh sb="19" eb="21">
      <t>メイジ</t>
    </rPh>
    <rPh sb="23" eb="25">
      <t>バアイ</t>
    </rPh>
    <rPh sb="31" eb="33">
      <t>トウガイ</t>
    </rPh>
    <rPh sb="33" eb="35">
      <t>トショ</t>
    </rPh>
    <rPh sb="36" eb="38">
      <t>トウガイ</t>
    </rPh>
    <rPh sb="38" eb="40">
      <t>ジコウ</t>
    </rPh>
    <rPh sb="41" eb="43">
      <t>メイジ</t>
    </rPh>
    <rPh sb="48" eb="49">
      <t>ヨウ</t>
    </rPh>
    <phoneticPr fontId="18"/>
  </si>
  <si>
    <t xml:space="preserve"> 物　　件　　名</t>
    <phoneticPr fontId="18"/>
  </si>
  <si>
    <t>設計住宅性能評価のために必要な図書（平成12年建設省告示　第1660号）</t>
    <rPh sb="0" eb="2">
      <t>セッケイ</t>
    </rPh>
    <rPh sb="2" eb="4">
      <t>ジュウタク</t>
    </rPh>
    <rPh sb="4" eb="6">
      <t>セイノウ</t>
    </rPh>
    <rPh sb="6" eb="8">
      <t>ヒョウカ</t>
    </rPh>
    <rPh sb="12" eb="14">
      <t>ヒツヨウ</t>
    </rPh>
    <rPh sb="15" eb="17">
      <t>トショ</t>
    </rPh>
    <phoneticPr fontId="18"/>
  </si>
  <si>
    <t>維</t>
    <rPh sb="0" eb="1">
      <t>ユイ</t>
    </rPh>
    <phoneticPr fontId="18"/>
  </si>
  <si>
    <t>火</t>
    <rPh sb="0" eb="1">
      <t>ヒ</t>
    </rPh>
    <phoneticPr fontId="18"/>
  </si>
  <si>
    <t>高</t>
    <rPh sb="0" eb="1">
      <t>コウ</t>
    </rPh>
    <phoneticPr fontId="18"/>
  </si>
  <si>
    <t>構</t>
    <rPh sb="0" eb="1">
      <t>カマエ</t>
    </rPh>
    <phoneticPr fontId="18"/>
  </si>
  <si>
    <t>火・熱・光・音・防</t>
    <rPh sb="0" eb="1">
      <t>ヒ</t>
    </rPh>
    <rPh sb="2" eb="3">
      <t>ネツ</t>
    </rPh>
    <rPh sb="4" eb="5">
      <t>ヒカリ</t>
    </rPh>
    <rPh sb="6" eb="7">
      <t>オト</t>
    </rPh>
    <rPh sb="8" eb="9">
      <t>ボウ</t>
    </rPh>
    <phoneticPr fontId="18"/>
  </si>
  <si>
    <t>火・維・空・高</t>
    <rPh sb="0" eb="1">
      <t>ヒ</t>
    </rPh>
    <rPh sb="2" eb="3">
      <t>ユイ</t>
    </rPh>
    <rPh sb="4" eb="5">
      <t>ソラ</t>
    </rPh>
    <rPh sb="6" eb="7">
      <t>コウ</t>
    </rPh>
    <phoneticPr fontId="18"/>
  </si>
  <si>
    <t>維・空</t>
    <rPh sb="0" eb="1">
      <t>ユイ</t>
    </rPh>
    <rPh sb="2" eb="3">
      <t>ソラ</t>
    </rPh>
    <phoneticPr fontId="18"/>
  </si>
  <si>
    <t>熱</t>
    <rPh sb="0" eb="1">
      <t>ネツ</t>
    </rPh>
    <phoneticPr fontId="18"/>
  </si>
  <si>
    <t>劣</t>
    <rPh sb="0" eb="1">
      <t>レツ</t>
    </rPh>
    <phoneticPr fontId="18"/>
  </si>
  <si>
    <t>熱・防</t>
    <rPh sb="0" eb="1">
      <t>ネツ</t>
    </rPh>
    <rPh sb="2" eb="3">
      <t>ボウ</t>
    </rPh>
    <phoneticPr fontId="18"/>
  </si>
  <si>
    <t>劣・熱</t>
    <rPh sb="0" eb="1">
      <t>レツ</t>
    </rPh>
    <rPh sb="2" eb="3">
      <t>ネツ</t>
    </rPh>
    <phoneticPr fontId="18"/>
  </si>
  <si>
    <t>熱・空</t>
    <rPh sb="0" eb="1">
      <t>ネツ</t>
    </rPh>
    <rPh sb="2" eb="3">
      <t>ソラ</t>
    </rPh>
    <phoneticPr fontId="18"/>
  </si>
  <si>
    <t>劣・維・空</t>
    <rPh sb="0" eb="1">
      <t>レツ</t>
    </rPh>
    <rPh sb="2" eb="3">
      <t>ユイ</t>
    </rPh>
    <phoneticPr fontId="18"/>
  </si>
  <si>
    <t>構・火・劣・熱</t>
    <rPh sb="0" eb="1">
      <t>カマエ</t>
    </rPh>
    <rPh sb="2" eb="3">
      <t>ヒ</t>
    </rPh>
    <rPh sb="4" eb="5">
      <t>レツ</t>
    </rPh>
    <rPh sb="6" eb="7">
      <t>ネツ</t>
    </rPh>
    <phoneticPr fontId="18"/>
  </si>
  <si>
    <t>構・劣</t>
    <rPh sb="0" eb="1">
      <t>カマエ</t>
    </rPh>
    <rPh sb="2" eb="3">
      <t>レツ</t>
    </rPh>
    <phoneticPr fontId="18"/>
  </si>
  <si>
    <t>構・熱</t>
    <rPh sb="0" eb="1">
      <t>カマエ</t>
    </rPh>
    <rPh sb="2" eb="3">
      <t>ネツ</t>
    </rPh>
    <phoneticPr fontId="18"/>
  </si>
  <si>
    <t>評価項目　（参考）</t>
    <rPh sb="0" eb="2">
      <t>ヒョウカ</t>
    </rPh>
    <rPh sb="2" eb="4">
      <t>コウモク</t>
    </rPh>
    <rPh sb="6" eb="8">
      <t>サンコウ</t>
    </rPh>
    <phoneticPr fontId="18"/>
  </si>
  <si>
    <t>共・高</t>
    <rPh sb="0" eb="1">
      <t>トモ</t>
    </rPh>
    <rPh sb="2" eb="3">
      <t>コウ</t>
    </rPh>
    <phoneticPr fontId="18"/>
  </si>
  <si>
    <t>共</t>
    <phoneticPr fontId="18"/>
  </si>
  <si>
    <t>該当評価項目に応じて</t>
    <rPh sb="0" eb="2">
      <t>ガイトウ</t>
    </rPh>
    <rPh sb="2" eb="4">
      <t>ヒョウカ</t>
    </rPh>
    <rPh sb="4" eb="6">
      <t>コウモク</t>
    </rPh>
    <rPh sb="7" eb="8">
      <t>オウ</t>
    </rPh>
    <phoneticPr fontId="18"/>
  </si>
  <si>
    <t>構：構造の安定</t>
    <phoneticPr fontId="18"/>
  </si>
  <si>
    <t>火：火災時の安全</t>
    <phoneticPr fontId="18"/>
  </si>
  <si>
    <t>劣：劣化の軽減</t>
    <phoneticPr fontId="18"/>
  </si>
  <si>
    <t>　</t>
    <phoneticPr fontId="18"/>
  </si>
  <si>
    <t>維：維持管理への配慮</t>
    <phoneticPr fontId="18"/>
  </si>
  <si>
    <t>共：共通</t>
    <phoneticPr fontId="18"/>
  </si>
  <si>
    <t>熱：温熱環境・消費量</t>
    <phoneticPr fontId="18"/>
  </si>
  <si>
    <t>　</t>
    <phoneticPr fontId="18"/>
  </si>
  <si>
    <t>空：空気環境</t>
    <phoneticPr fontId="18"/>
  </si>
  <si>
    <t>光：光・視環境</t>
    <phoneticPr fontId="18"/>
  </si>
  <si>
    <t>　</t>
    <phoneticPr fontId="18"/>
  </si>
  <si>
    <t>音：音環境</t>
    <phoneticPr fontId="18"/>
  </si>
  <si>
    <t>高：高齢者等への配慮</t>
    <phoneticPr fontId="18"/>
  </si>
  <si>
    <t>防：防犯</t>
    <phoneticPr fontId="18"/>
  </si>
  <si>
    <t>凡例：</t>
    <rPh sb="0" eb="2">
      <t>ハンレイ</t>
    </rPh>
    <phoneticPr fontId="18"/>
  </si>
  <si>
    <t>月</t>
    <rPh sb="0" eb="1">
      <t>ツキ</t>
    </rPh>
    <phoneticPr fontId="18"/>
  </si>
  <si>
    <t>　　　　年　　　月　　　日</t>
    <phoneticPr fontId="18"/>
  </si>
  <si>
    <t>　　　年　　　月　　　日</t>
    <phoneticPr fontId="18"/>
  </si>
  <si>
    <t>変 更 設 計 住 宅 性 能 評 価 申 請 書</t>
    <rPh sb="0" eb="1">
      <t>ヘン</t>
    </rPh>
    <phoneticPr fontId="18"/>
  </si>
  <si>
    <t>第五号様式（第三条関係）</t>
    <rPh sb="1" eb="2">
      <t>５</t>
    </rPh>
    <phoneticPr fontId="18"/>
  </si>
  <si>
    <t>【計画を変更する住宅の直前の設計住宅性能評価】</t>
  </si>
  <si>
    <t>３．設計住宅性能評価書交付者</t>
  </si>
  <si>
    <t>４．変更の概要</t>
  </si>
  <si>
    <t>１．設計住宅性能評価書交付番号</t>
    <phoneticPr fontId="18"/>
  </si>
  <si>
    <t>第　　　　　</t>
    <phoneticPr fontId="18"/>
  </si>
  <si>
    <t>号</t>
    <phoneticPr fontId="18"/>
  </si>
  <si>
    <t>～</t>
    <phoneticPr fontId="18"/>
  </si>
  <si>
    <t>２．設計住宅性能評価書交付年月日</t>
    <phoneticPr fontId="18"/>
  </si>
  <si>
    <t>下記の住宅について、住宅の品質確保の促進等に関する法律施行規則第３条第1項の規定に基づき、</t>
    <phoneticPr fontId="18"/>
  </si>
  <si>
    <t>変更設計住宅性能評価を申請します。この申請書及び添付図書に記載の事項は、事実に相違ありませ</t>
    <phoneticPr fontId="18"/>
  </si>
  <si>
    <t>ん。</t>
    <phoneticPr fontId="18"/>
  </si>
  <si>
    <t>⑥ 変更設計住宅性能評価に係る申請の際は、７欄に第四面に係る部分の変更の概要について記入してください。</t>
    <phoneticPr fontId="18"/>
  </si>
  <si>
    <t>界壁の有無</t>
    <phoneticPr fontId="18"/>
  </si>
  <si>
    <t>【7.備　考】</t>
    <phoneticPr fontId="18"/>
  </si>
  <si>
    <t>【6.その他必要な事項】</t>
    <phoneticPr fontId="18"/>
  </si>
  <si>
    <t>⑤ ここに書き表せない事項で、評価に当たり特に注意を要する事項等は、6欄又は別紙に記載して添えてください。</t>
    <phoneticPr fontId="18"/>
  </si>
  <si>
    <t>一般財団法人 さいたま住宅検査センター</t>
    <phoneticPr fontId="18"/>
  </si>
  <si>
    <t>000</t>
    <phoneticPr fontId="18"/>
  </si>
  <si>
    <t>基礎配筋工事完了時</t>
  </si>
  <si>
    <t>第七号様式（第五条関係）</t>
    <phoneticPr fontId="18"/>
  </si>
  <si>
    <t>東京都</t>
  </si>
  <si>
    <t>躯体工事の完了時</t>
  </si>
  <si>
    <t>内装下地張り直前の工事の完了時</t>
  </si>
  <si>
    <t>竣工時</t>
  </si>
  <si>
    <t>木造</t>
    <rPh sb="0" eb="2">
      <t>モクゾウ</t>
    </rPh>
    <phoneticPr fontId="3"/>
  </si>
  <si>
    <t>設計住宅性能評価</t>
  </si>
  <si>
    <t>一般財団法人 さいたま住宅検査センター 理事長　福島　克季</t>
    <phoneticPr fontId="18"/>
  </si>
  <si>
    <t>【6.長期使用構造等であることの確認の要否】</t>
    <phoneticPr fontId="3"/>
  </si>
  <si>
    <t>要</t>
    <rPh sb="0" eb="1">
      <t>ヨウ</t>
    </rPh>
    <phoneticPr fontId="3"/>
  </si>
  <si>
    <t>否</t>
    <rPh sb="0" eb="1">
      <t>ヒ</t>
    </rPh>
    <phoneticPr fontId="3"/>
  </si>
  <si>
    <t>：</t>
    <phoneticPr fontId="3"/>
  </si>
  <si>
    <t>工事の着手予定年月日</t>
    <phoneticPr fontId="3"/>
  </si>
  <si>
    <t>年　　月　　日</t>
    <rPh sb="0" eb="1">
      <t>ネン</t>
    </rPh>
    <rPh sb="3" eb="4">
      <t>ツキ</t>
    </rPh>
    <rPh sb="6" eb="7">
      <t>ニチ</t>
    </rPh>
    <phoneticPr fontId="3"/>
  </si>
  <si>
    <t>（６.欄が要の場合）</t>
    <phoneticPr fontId="3"/>
  </si>
  <si>
    <t>１．各面共通</t>
    <rPh sb="2" eb="6">
      <t>カクメンキョウツウ</t>
    </rPh>
    <phoneticPr fontId="18"/>
  </si>
  <si>
    <t>　　数字は算用数字を、単位はメートル法を用いてください。</t>
    <phoneticPr fontId="18"/>
  </si>
  <si>
    <t>２．第一面関係</t>
    <rPh sb="2" eb="3">
      <t>ダイ</t>
    </rPh>
    <rPh sb="3" eb="5">
      <t>イチメン</t>
    </rPh>
    <rPh sb="5" eb="7">
      <t>カンケイ</t>
    </rPh>
    <phoneticPr fontId="18"/>
  </si>
  <si>
    <t>　　※印のある欄は記入しないでください。</t>
    <rPh sb="3" eb="4">
      <t>シルシ</t>
    </rPh>
    <rPh sb="7" eb="8">
      <t>ラン</t>
    </rPh>
    <rPh sb="9" eb="11">
      <t>キニュウ</t>
    </rPh>
    <phoneticPr fontId="18"/>
  </si>
  <si>
    <t>３．第二面関係</t>
    <rPh sb="2" eb="3">
      <t>ダイ</t>
    </rPh>
    <rPh sb="4" eb="5">
      <t>メン</t>
    </rPh>
    <rPh sb="5" eb="7">
      <t>カンケイ</t>
    </rPh>
    <phoneticPr fontId="18"/>
  </si>
  <si>
    <t>　①　申請者からの委任を受けて申請を代理で行う者がいる場合においては、２欄に記入してください。</t>
    <phoneticPr fontId="18"/>
  </si>
  <si>
    <t>　②　申請者が２以上のときは、１欄には代表となる申請者のみについて記入し、別紙に他の申請者についてそれ</t>
    <rPh sb="8" eb="10">
      <t>イジョウ</t>
    </rPh>
    <rPh sb="16" eb="17">
      <t>ラン</t>
    </rPh>
    <phoneticPr fontId="18"/>
  </si>
  <si>
    <t>　　ぞれ必要な事項を記入してください。</t>
    <phoneticPr fontId="18"/>
  </si>
  <si>
    <t>　③　建築主が２以上のときは、３欄には代表となる建築主のみについて記入し、別紙に他の建築主についてそれ</t>
    <phoneticPr fontId="18"/>
  </si>
  <si>
    <t>　　ぞれ必要な事項を記入して添えてください。</t>
    <phoneticPr fontId="18"/>
  </si>
  <si>
    <t>　④　４欄の郵便番号、所在地及び電話番号には、設計者が建築士事務所に所属しているときはそれぞれ建築士事</t>
    <phoneticPr fontId="18"/>
  </si>
  <si>
    <t>　　務所のものを、設計者が建築士事務所に属してないときはそれぞれ設計者のもの（所在地は住所とします。）</t>
    <phoneticPr fontId="18"/>
  </si>
  <si>
    <t xml:space="preserve">  　を書いてください。</t>
    <phoneticPr fontId="18"/>
  </si>
  <si>
    <t>　⑤　５欄は、必須評価事項以外で設計住宅性能評価を希望する性能表示事項を記入してください。</t>
    <rPh sb="29" eb="31">
      <t>セイノウ</t>
    </rPh>
    <rPh sb="31" eb="33">
      <t>ヒョウジ</t>
    </rPh>
    <rPh sb="33" eb="35">
      <t>ジコウ</t>
    </rPh>
    <rPh sb="36" eb="38">
      <t>キニュウ</t>
    </rPh>
    <phoneticPr fontId="18"/>
  </si>
  <si>
    <t>　⑥　６欄には、住宅の品質確保の促進等に関する法律第６条の２の規定による長期使用構造等（長期優良住宅の</t>
    <phoneticPr fontId="18"/>
  </si>
  <si>
    <t>　　普及の促進に関する法律（平成20年法律第87号）第２条第４項に規定する長期使用構造等をいう。）であるこ</t>
    <phoneticPr fontId="18"/>
  </si>
  <si>
    <t>　　との確認の要否について、該当するチェックボックスに「レ」マークを入れてください。</t>
    <phoneticPr fontId="18"/>
  </si>
  <si>
    <t>　⑦　６欄において、「要」のチェックボックスに「レ」マークを入れた場合は、７欄に工事の着手予定年月日及</t>
    <phoneticPr fontId="18"/>
  </si>
  <si>
    <t>　　び認定申請予定年月日について記載してください。</t>
    <phoneticPr fontId="18"/>
  </si>
  <si>
    <t>４．第三面関係</t>
    <rPh sb="2" eb="3">
      <t>ダイ</t>
    </rPh>
    <rPh sb="3" eb="4">
      <t>３</t>
    </rPh>
    <rPh sb="4" eb="5">
      <t>メン</t>
    </rPh>
    <rPh sb="5" eb="7">
      <t>カンケイ</t>
    </rPh>
    <phoneticPr fontId="18"/>
  </si>
  <si>
    <t>　①　１欄は、地名地番と併せて住居表示が定まっているときは、当該住居表示を括弧書きで併記してください。</t>
    <rPh sb="7" eb="11">
      <t>チメイチバン</t>
    </rPh>
    <rPh sb="12" eb="13">
      <t>アワ</t>
    </rPh>
    <rPh sb="30" eb="32">
      <t>トウガイ</t>
    </rPh>
    <rPh sb="32" eb="36">
      <t>ジュウキョヒョウジ</t>
    </rPh>
    <rPh sb="37" eb="40">
      <t>カッコガ</t>
    </rPh>
    <rPh sb="42" eb="44">
      <t>ヘイキ</t>
    </rPh>
    <phoneticPr fontId="18"/>
  </si>
  <si>
    <t>　②　２欄は、該当するチェックボックスに「レ」マークを入れてください。だだし、建築物の敷地が都市計画区</t>
    <phoneticPr fontId="18"/>
  </si>
  <si>
    <t>　　域、準都市計画区域又はこれらの区域以外の区域のうち２以上の区域にわたる場合においては、当該敷地の過</t>
    <phoneticPr fontId="18"/>
  </si>
  <si>
    <t>　　半の属する区域について記入してください。なお、当該敷地が３の区域にわたる場合で、かつ、当該敷地の過</t>
    <phoneticPr fontId="18"/>
  </si>
  <si>
    <t>　　半の属する区域がない場合においては、都市計画区域又は準都市計画区域のうち、当該敷地の属する面積が大</t>
    <phoneticPr fontId="18"/>
  </si>
  <si>
    <t>　　きい区域について記入してください。</t>
    <phoneticPr fontId="18"/>
  </si>
  <si>
    <t>　③　３欄は、該当するチェックボックスに「レ」マークを入れてください。なお、建築物の敷地が防火地域、準</t>
    <phoneticPr fontId="18"/>
  </si>
  <si>
    <t>　　防火地域又は指定のない区域のうち２以上の地域又は区域にわたるときは、それぞれの地域又は区域について</t>
    <phoneticPr fontId="18"/>
  </si>
  <si>
    <t>　　記入してください。</t>
    <phoneticPr fontId="18"/>
  </si>
  <si>
    <t>　⑤　10欄の「利用関係」は、該当するチェックボックスに「レ」マークを入れてください。なお、利用関係が未</t>
    <phoneticPr fontId="18"/>
  </si>
  <si>
    <t xml:space="preserve">  　定のときは、予定する利用関係としてください。また、「持家」、「貸家」、「給与住宅」、「分譲住宅」と</t>
    <phoneticPr fontId="18"/>
  </si>
  <si>
    <t xml:space="preserve">  　は、次のとおりです。</t>
    <phoneticPr fontId="18"/>
  </si>
  <si>
    <t>　　イ．持家　　　建築主が自ら居住する目的で建築する住宅</t>
    <phoneticPr fontId="18"/>
  </si>
  <si>
    <t>　　ロ．貸家　　　建築主が賃貸する目的で建築する住宅</t>
    <phoneticPr fontId="18"/>
  </si>
  <si>
    <t>　　ハ．給与住宅　会社、官公署等がその社員、職員等を居住させる目的で建築する住宅</t>
    <phoneticPr fontId="18"/>
  </si>
  <si>
    <t>　　ニ．分譲住宅　建売り又は分譲の目的で建築する住宅</t>
    <phoneticPr fontId="18"/>
  </si>
  <si>
    <t>　⑥　ここに書き表せない事項で、評価に当たり特に注意を要する事項等は、11欄又は別紙に記載して添えてくだ</t>
    <phoneticPr fontId="18"/>
  </si>
  <si>
    <t xml:space="preserve">  　さい。</t>
    <phoneticPr fontId="18"/>
  </si>
  <si>
    <t>　⑦　変更設計住宅性能評価に係る申請の際は、12欄に第三面に係る部分の概要について記入してください。</t>
    <rPh sb="3" eb="7">
      <t>ヘンコウセッケイ</t>
    </rPh>
    <rPh sb="7" eb="9">
      <t>ジュウタク</t>
    </rPh>
    <rPh sb="9" eb="13">
      <t>セイノウヒョウカ</t>
    </rPh>
    <rPh sb="14" eb="15">
      <t>カカ</t>
    </rPh>
    <rPh sb="16" eb="18">
      <t>シンセイ</t>
    </rPh>
    <rPh sb="19" eb="20">
      <t>サイ</t>
    </rPh>
    <rPh sb="26" eb="29">
      <t>ダイ３メン</t>
    </rPh>
    <rPh sb="30" eb="31">
      <t>カカ</t>
    </rPh>
    <rPh sb="32" eb="34">
      <t>ブブン</t>
    </rPh>
    <rPh sb="35" eb="37">
      <t>ガイヨウ</t>
    </rPh>
    <rPh sb="41" eb="43">
      <t>キニュウ</t>
    </rPh>
    <phoneticPr fontId="18"/>
  </si>
  <si>
    <t>認定申請予定年月日</t>
    <rPh sb="0" eb="4">
      <t>ニンテイシンセイ</t>
    </rPh>
    <phoneticPr fontId="3"/>
  </si>
  <si>
    <t>区分所有住宅の該当の有無</t>
    <phoneticPr fontId="3"/>
  </si>
  <si>
    <t>有</t>
    <rPh sb="0" eb="1">
      <t>アリ</t>
    </rPh>
    <phoneticPr fontId="18"/>
  </si>
  <si>
    <t>無</t>
    <rPh sb="0" eb="1">
      <t>ム</t>
    </rPh>
    <phoneticPr fontId="18"/>
  </si>
  <si>
    <t>理事長　福島　克季</t>
    <phoneticPr fontId="18"/>
  </si>
  <si>
    <t>011-98-2022-1-2-000</t>
    <phoneticPr fontId="18"/>
  </si>
  <si>
    <t>【6.長期使用構造等であることの確認の要否】</t>
    <phoneticPr fontId="18"/>
  </si>
  <si>
    <t>代表取締役</t>
    <rPh sb="0" eb="5">
      <t>ダイヒョウトリシマリヤク</t>
    </rPh>
    <phoneticPr fontId="18"/>
  </si>
  <si>
    <t>株式会社</t>
    <rPh sb="0" eb="4">
      <t>カブシキガイシャ</t>
    </rPh>
    <phoneticPr fontId="18"/>
  </si>
  <si>
    <t>【建設住宅性能評価を希望する性能表示事項】</t>
    <rPh sb="1" eb="3">
      <t>ケンセツ</t>
    </rPh>
    <phoneticPr fontId="18"/>
  </si>
  <si>
    <t>　④　第二面６欄において、「要」のチェックボックスに「レ」マークを入れ、かつ、 5欄において「共同住宅等」</t>
    <rPh sb="41" eb="42">
      <t>ラン</t>
    </rPh>
    <phoneticPr fontId="18"/>
  </si>
  <si>
    <t>ください。</t>
    <phoneticPr fontId="3"/>
  </si>
  <si>
    <t>のチェックボックスに「レ」マークを入れた場合は、12欄に区分所有住宅であるかどうかについて記載して</t>
    <rPh sb="26" eb="27">
      <t>ラン</t>
    </rPh>
    <rPh sb="28" eb="32">
      <t>クブンショユウ</t>
    </rPh>
    <rPh sb="32" eb="34">
      <t>ジュウタク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</si>
</sst>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yyyy/m/d;@"/>
    <numFmt numFmtId="178" formatCode="#,##0.00_ "/>
    <numFmt numFmtId="179" formatCode="#,##0.000_ "/>
    <numFmt numFmtId="180" formatCode="0.000"/>
    <numFmt numFmtId="181" formatCode="0.00_ "/>
    <numFmt numFmtId="182" formatCode="0_ "/>
    <numFmt numFmtId="183" formatCode="[$-F800]dddd\,\ mmmm\ dd\,\ yyyy"/>
  </numFmts>
  <fonts count="41" x14ac:knownFonts="1">
    <font>
      <sz val="11"/>
      <name val="ＭＳ Ｐゴシック"/>
      <family val="3"/>
    </font>
    <font>
      <sz val="11"/>
      <color indexed="8"/>
      <name val="ＭＳ Ｐゴシック"/>
      <family val="3"/>
    </font>
    <font>
      <sz val="11"/>
      <color indexed="8"/>
      <name val="ＭＳ Ｐゴシック"/>
      <family val="3"/>
    </font>
    <font>
      <sz val="11"/>
      <name val="ＭＳ Ｐゴシック"/>
      <family val="3"/>
    </font>
    <font>
      <sz val="10"/>
      <name val="ＭＳ Ｐゴシック"/>
      <family val="3"/>
    </font>
    <font>
      <sz val="12"/>
      <name val="ＭＳ Ｐゴシック"/>
      <family val="3"/>
    </font>
    <font>
      <sz val="10.5"/>
      <color indexed="8"/>
      <name val="ＭＳ 明朝"/>
      <family val="1"/>
    </font>
    <font>
      <sz val="11"/>
      <color indexed="8"/>
      <name val="ＭＳ 明朝"/>
      <family val="1"/>
    </font>
    <font>
      <sz val="12"/>
      <color indexed="8"/>
      <name val="ＭＳ 明朝"/>
      <family val="1"/>
    </font>
    <font>
      <sz val="12"/>
      <name val="ＭＳ 明朝"/>
      <family val="1"/>
    </font>
    <font>
      <sz val="10"/>
      <color indexed="8"/>
      <name val="ＭＳ 明朝"/>
      <family val="1"/>
    </font>
    <font>
      <sz val="9"/>
      <color indexed="8"/>
      <name val="ＭＳ 明朝"/>
      <family val="1"/>
    </font>
    <font>
      <b/>
      <sz val="18"/>
      <color indexed="8"/>
      <name val="ＭＳ 明朝"/>
      <family val="1"/>
    </font>
    <font>
      <b/>
      <sz val="10.5"/>
      <color indexed="8"/>
      <name val="ＭＳ 明朝"/>
      <family val="1"/>
    </font>
    <font>
      <sz val="10.5"/>
      <color indexed="8"/>
      <name val="ＭＳ Ｐゴシック"/>
      <family val="3"/>
    </font>
    <font>
      <sz val="11"/>
      <color indexed="10"/>
      <name val="ＭＳ Ｐゴシック"/>
      <family val="3"/>
    </font>
    <font>
      <sz val="11"/>
      <color theme="1"/>
      <name val="ＭＳ Ｐゴシック"/>
      <family val="3"/>
      <scheme val="minor"/>
    </font>
    <font>
      <sz val="10.5"/>
      <color theme="1"/>
      <name val="ＭＳ 明朝"/>
      <family val="1"/>
      <charset val="128"/>
    </font>
    <font>
      <sz val="6"/>
      <name val="ＭＳ Ｐゴシック"/>
      <family val="3"/>
      <charset val="128"/>
    </font>
    <font>
      <sz val="10.5"/>
      <name val="ＭＳ 明朝"/>
      <family val="1"/>
      <charset val="128"/>
    </font>
    <font>
      <sz val="9"/>
      <name val="ＭＳ 明朝"/>
      <family val="1"/>
      <charset val="128"/>
    </font>
    <font>
      <sz val="10.5"/>
      <name val="ＭＳ ゴシック"/>
      <family val="3"/>
      <charset val="128"/>
    </font>
    <font>
      <sz val="11"/>
      <name val="ＭＳ 明朝"/>
      <family val="1"/>
      <charset val="128"/>
    </font>
    <font>
      <sz val="8"/>
      <name val="ＭＳ 明朝"/>
      <family val="1"/>
      <charset val="128"/>
    </font>
    <font>
      <sz val="10"/>
      <name val="ＭＳ 明朝"/>
      <family val="1"/>
      <charset val="128"/>
    </font>
    <font>
      <sz val="7"/>
      <name val="ＭＳ 明朝"/>
      <family val="1"/>
      <charset val="128"/>
    </font>
    <font>
      <sz val="9.5"/>
      <name val="ＭＳ 明朝"/>
      <family val="1"/>
      <charset val="128"/>
    </font>
    <font>
      <b/>
      <sz val="9"/>
      <color indexed="81"/>
      <name val="ＭＳ Ｐゴシック"/>
      <family val="3"/>
      <charset val="128"/>
    </font>
    <font>
      <sz val="9"/>
      <color theme="1"/>
      <name val="ＭＳ 明朝"/>
      <family val="1"/>
      <charset val="128"/>
    </font>
    <font>
      <b/>
      <sz val="10.5"/>
      <color theme="1"/>
      <name val="ＭＳ 明朝"/>
      <family val="1"/>
      <charset val="128"/>
    </font>
    <font>
      <sz val="10.5"/>
      <color theme="1"/>
      <name val="ＭＳ Ｐゴシック"/>
      <family val="3"/>
      <charset val="128"/>
      <scheme val="minor"/>
    </font>
    <font>
      <sz val="11"/>
      <color theme="1"/>
      <name val="ＭＳ 明朝"/>
      <family val="1"/>
      <charset val="128"/>
    </font>
    <font>
      <b/>
      <sz val="16"/>
      <name val="ＭＳ 明朝"/>
      <family val="1"/>
      <charset val="128"/>
    </font>
    <font>
      <sz val="12"/>
      <name val="ＭＳ 明朝"/>
      <family val="1"/>
      <charset val="128"/>
    </font>
    <font>
      <sz val="10"/>
      <name val="ＭＳ Ｐゴシック"/>
      <family val="3"/>
      <charset val="128"/>
    </font>
    <font>
      <sz val="11"/>
      <name val="ＭＳ Ｐゴシック"/>
      <family val="3"/>
      <charset val="128"/>
    </font>
    <font>
      <sz val="8"/>
      <name val="ＭＳ Ｐゴシック"/>
      <family val="3"/>
      <charset val="128"/>
    </font>
    <font>
      <sz val="9"/>
      <name val="ＭＳ Ｐゴシック"/>
      <family val="3"/>
      <charset val="128"/>
    </font>
    <font>
      <sz val="10.5"/>
      <name val="ＭＳ 明朝"/>
      <family val="1"/>
    </font>
    <font>
      <sz val="9.5"/>
      <name val="ＭＳ Ｐ明朝"/>
      <family val="1"/>
      <charset val="128"/>
    </font>
    <font>
      <b/>
      <sz val="10"/>
      <color indexed="8"/>
      <name val="ＭＳ 明朝"/>
      <family val="1"/>
    </font>
  </fonts>
  <fills count="22">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0"/>
        <bgColor indexed="64"/>
      </patternFill>
    </fill>
    <fill>
      <patternFill patternType="solid">
        <fgColor indexed="22"/>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8"/>
        <bgColor indexed="64"/>
      </patternFill>
    </fill>
    <fill>
      <patternFill patternType="solid">
        <fgColor rgb="FFFFFF99"/>
        <bgColor indexed="64"/>
      </patternFill>
    </fill>
    <fill>
      <patternFill patternType="solid">
        <fgColor rgb="FF99CC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9" tint="0.79998168889431442"/>
        <bgColor indexed="64"/>
      </patternFill>
    </fill>
  </fills>
  <borders count="5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medium">
        <color indexed="64"/>
      </top>
      <bottom/>
      <diagonal/>
    </border>
    <border>
      <left/>
      <right/>
      <top/>
      <bottom style="dotted">
        <color auto="1"/>
      </bottom>
      <diagonal/>
    </border>
  </borders>
  <cellStyleXfs count="15">
    <xf numFmtId="9" fontId="0" fillId="0" borderId="0">
      <alignment vertical="center"/>
    </xf>
    <xf numFmtId="6" fontId="2" fillId="0" borderId="0">
      <alignment vertical="center"/>
    </xf>
    <xf numFmtId="6" fontId="2" fillId="0" borderId="0">
      <alignment vertical="center"/>
    </xf>
    <xf numFmtId="6" fontId="1" fillId="0" borderId="0">
      <alignment vertical="center"/>
    </xf>
    <xf numFmtId="6" fontId="1" fillId="0" borderId="0">
      <alignment vertical="center"/>
    </xf>
    <xf numFmtId="0" fontId="3" fillId="0" borderId="0">
      <alignment vertical="center"/>
    </xf>
    <xf numFmtId="0" fontId="3" fillId="0" borderId="0"/>
    <xf numFmtId="0" fontId="3"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 fillId="0" borderId="0"/>
    <xf numFmtId="9" fontId="3" fillId="0" borderId="0">
      <alignment vertical="center"/>
    </xf>
    <xf numFmtId="9" fontId="3" fillId="0" borderId="0">
      <alignment vertical="center"/>
    </xf>
  </cellStyleXfs>
  <cellXfs count="336">
    <xf numFmtId="9" fontId="3" fillId="0" borderId="0" xfId="0" applyFont="1">
      <alignment vertical="center"/>
    </xf>
    <xf numFmtId="0" fontId="3" fillId="0" borderId="0" xfId="5">
      <alignment vertical="center"/>
    </xf>
    <xf numFmtId="0" fontId="0" fillId="0" borderId="0" xfId="0" applyNumberFormat="1">
      <alignment vertical="center"/>
    </xf>
    <xf numFmtId="0" fontId="7" fillId="0" borderId="0" xfId="0" applyNumberFormat="1" applyFont="1">
      <alignment vertical="center"/>
    </xf>
    <xf numFmtId="0" fontId="6" fillId="0" borderId="0" xfId="0" applyNumberFormat="1" applyFont="1">
      <alignment vertical="center"/>
    </xf>
    <xf numFmtId="0" fontId="4" fillId="2" borderId="1" xfId="0" applyNumberFormat="1" applyFont="1" applyFill="1" applyBorder="1" applyAlignment="1">
      <alignment vertical="center" wrapText="1"/>
    </xf>
    <xf numFmtId="0" fontId="4" fillId="2" borderId="2" xfId="0" applyNumberFormat="1" applyFont="1" applyFill="1" applyBorder="1" applyAlignment="1">
      <alignment vertical="center" wrapText="1"/>
    </xf>
    <xf numFmtId="0" fontId="4" fillId="2" borderId="3" xfId="0" applyNumberFormat="1" applyFont="1" applyFill="1" applyBorder="1" applyAlignment="1">
      <alignment vertical="center" wrapText="1"/>
    </xf>
    <xf numFmtId="49" fontId="4" fillId="3" borderId="4" xfId="0" applyNumberFormat="1" applyFont="1" applyFill="1" applyBorder="1" applyAlignment="1">
      <alignment vertical="center" wrapText="1"/>
    </xf>
    <xf numFmtId="0" fontId="4" fillId="3" borderId="4" xfId="0" applyNumberFormat="1" applyFont="1" applyFill="1" applyBorder="1" applyAlignment="1">
      <alignment vertical="center" wrapText="1"/>
    </xf>
    <xf numFmtId="49" fontId="4" fillId="4" borderId="4" xfId="0" applyNumberFormat="1" applyFont="1" applyFill="1" applyBorder="1" applyAlignment="1">
      <alignment vertical="center" wrapText="1"/>
    </xf>
    <xf numFmtId="0" fontId="4" fillId="2" borderId="5" xfId="0" applyNumberFormat="1" applyFont="1" applyFill="1" applyBorder="1" applyAlignment="1">
      <alignment vertical="center" wrapText="1"/>
    </xf>
    <xf numFmtId="0" fontId="5" fillId="0" borderId="0" xfId="0" applyNumberFormat="1" applyFont="1">
      <alignment vertical="center"/>
    </xf>
    <xf numFmtId="0" fontId="8" fillId="5" borderId="4" xfId="0" applyNumberFormat="1" applyFont="1" applyFill="1" applyBorder="1" applyAlignment="1" applyProtection="1">
      <alignment horizontal="center" vertical="center"/>
      <protection locked="0" hidden="1"/>
    </xf>
    <xf numFmtId="0" fontId="9" fillId="6" borderId="4" xfId="0" applyNumberFormat="1" applyFont="1" applyFill="1" applyBorder="1" applyAlignment="1" applyProtection="1">
      <alignment horizontal="right" vertical="center"/>
      <protection locked="0" hidden="1"/>
    </xf>
    <xf numFmtId="0" fontId="6" fillId="0" borderId="0" xfId="0" applyNumberFormat="1" applyFont="1" applyAlignment="1">
      <alignment horizontal="right" vertical="center"/>
    </xf>
    <xf numFmtId="0" fontId="6" fillId="0" borderId="1" xfId="0" applyNumberFormat="1" applyFont="1" applyBorder="1">
      <alignment vertical="center"/>
    </xf>
    <xf numFmtId="0" fontId="6" fillId="0" borderId="6" xfId="0" applyNumberFormat="1" applyFont="1" applyBorder="1">
      <alignment vertical="center"/>
    </xf>
    <xf numFmtId="0" fontId="6" fillId="0" borderId="7" xfId="0" applyNumberFormat="1" applyFont="1" applyBorder="1">
      <alignment vertical="center"/>
    </xf>
    <xf numFmtId="0" fontId="6" fillId="0" borderId="3" xfId="0" applyNumberFormat="1" applyFont="1" applyBorder="1">
      <alignment vertical="center"/>
    </xf>
    <xf numFmtId="0" fontId="6" fillId="0" borderId="8" xfId="0" applyNumberFormat="1" applyFont="1" applyBorder="1">
      <alignment vertical="center"/>
    </xf>
    <xf numFmtId="0" fontId="6" fillId="0" borderId="9" xfId="0" applyNumberFormat="1" applyFont="1" applyBorder="1">
      <alignment vertical="center"/>
    </xf>
    <xf numFmtId="0" fontId="6" fillId="0" borderId="10"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0" borderId="13" xfId="0" applyNumberFormat="1" applyFont="1" applyBorder="1">
      <alignment vertical="center"/>
    </xf>
    <xf numFmtId="0" fontId="6" fillId="0" borderId="5" xfId="0" applyNumberFormat="1" applyFont="1" applyBorder="1">
      <alignment vertical="center"/>
    </xf>
    <xf numFmtId="0" fontId="10" fillId="0" borderId="0" xfId="0" applyNumberFormat="1" applyFont="1">
      <alignment vertical="center"/>
    </xf>
    <xf numFmtId="0" fontId="11" fillId="0" borderId="0" xfId="0" applyNumberFormat="1" applyFont="1">
      <alignment vertical="center"/>
    </xf>
    <xf numFmtId="0" fontId="13" fillId="0" borderId="13" xfId="0" applyNumberFormat="1" applyFont="1" applyBorder="1">
      <alignment vertical="center"/>
    </xf>
    <xf numFmtId="0" fontId="13" fillId="7" borderId="0" xfId="0" applyNumberFormat="1" applyFont="1" applyFill="1">
      <alignment vertical="center"/>
    </xf>
    <xf numFmtId="0" fontId="6" fillId="7" borderId="0" xfId="0" applyNumberFormat="1" applyFont="1" applyFill="1">
      <alignment vertical="center"/>
    </xf>
    <xf numFmtId="0" fontId="0" fillId="0" borderId="0" xfId="0" applyNumberFormat="1" applyAlignment="1">
      <alignment vertical="center" wrapText="1"/>
    </xf>
    <xf numFmtId="0" fontId="7" fillId="0" borderId="13" xfId="0" applyNumberFormat="1" applyFont="1" applyBorder="1">
      <alignment vertical="center"/>
    </xf>
    <xf numFmtId="0" fontId="6" fillId="0" borderId="0" xfId="0" applyNumberFormat="1" applyFont="1" applyAlignment="1">
      <alignment vertical="center" shrinkToFit="1"/>
    </xf>
    <xf numFmtId="0" fontId="0" fillId="0" borderId="0" xfId="0" applyNumberFormat="1" applyAlignment="1">
      <alignment vertical="center" shrinkToFit="1"/>
    </xf>
    <xf numFmtId="49" fontId="6" fillId="0" borderId="0" xfId="0" applyNumberFormat="1" applyFont="1">
      <alignment vertical="center"/>
    </xf>
    <xf numFmtId="0" fontId="13" fillId="0" borderId="0" xfId="0" applyNumberFormat="1" applyFont="1">
      <alignment vertical="center"/>
    </xf>
    <xf numFmtId="49" fontId="6" fillId="0" borderId="14" xfId="0" applyNumberFormat="1" applyFont="1" applyBorder="1">
      <alignment vertical="center"/>
    </xf>
    <xf numFmtId="0" fontId="13" fillId="0" borderId="14" xfId="0" applyNumberFormat="1" applyFont="1" applyBorder="1">
      <alignment vertical="center"/>
    </xf>
    <xf numFmtId="0" fontId="6" fillId="0" borderId="14" xfId="0" applyNumberFormat="1" applyFont="1" applyBorder="1">
      <alignment vertical="center"/>
    </xf>
    <xf numFmtId="0" fontId="6" fillId="0" borderId="14" xfId="0" applyNumberFormat="1" applyFont="1" applyBorder="1" applyAlignment="1">
      <alignment vertical="center" shrinkToFit="1"/>
    </xf>
    <xf numFmtId="0" fontId="0" fillId="0" borderId="14" xfId="0" applyNumberFormat="1" applyBorder="1" applyAlignment="1">
      <alignment vertical="center" shrinkToFit="1"/>
    </xf>
    <xf numFmtId="0" fontId="7" fillId="0" borderId="0" xfId="0" applyNumberFormat="1" applyFont="1" applyAlignment="1">
      <alignment vertical="center" shrinkToFit="1"/>
    </xf>
    <xf numFmtId="49" fontId="4" fillId="3" borderId="2" xfId="0" applyNumberFormat="1" applyFont="1" applyFill="1" applyBorder="1" applyAlignment="1">
      <alignment vertical="center" wrapText="1"/>
    </xf>
    <xf numFmtId="0" fontId="4" fillId="3" borderId="2" xfId="0" applyNumberFormat="1" applyFont="1" applyFill="1" applyBorder="1" applyAlignment="1">
      <alignment vertical="center" wrapText="1"/>
    </xf>
    <xf numFmtId="0" fontId="4" fillId="8" borderId="1" xfId="0" applyNumberFormat="1" applyFont="1" applyFill="1" applyBorder="1" applyAlignment="1">
      <alignment vertical="center" wrapText="1"/>
    </xf>
    <xf numFmtId="0" fontId="4" fillId="2" borderId="6" xfId="0" applyNumberFormat="1" applyFont="1" applyFill="1" applyBorder="1" applyAlignment="1">
      <alignment vertical="center" shrinkToFit="1"/>
    </xf>
    <xf numFmtId="0" fontId="4" fillId="8" borderId="4" xfId="0" applyNumberFormat="1" applyFont="1" applyFill="1" applyBorder="1" applyAlignment="1">
      <alignment vertical="center" wrapText="1"/>
    </xf>
    <xf numFmtId="0" fontId="4" fillId="2" borderId="4" xfId="0" applyNumberFormat="1" applyFont="1" applyFill="1" applyBorder="1" applyAlignment="1">
      <alignment vertical="center" wrapText="1"/>
    </xf>
    <xf numFmtId="0" fontId="4" fillId="2" borderId="10" xfId="0" applyNumberFormat="1" applyFont="1" applyFill="1" applyBorder="1" applyAlignment="1">
      <alignment vertical="center" wrapText="1"/>
    </xf>
    <xf numFmtId="0" fontId="4" fillId="9" borderId="4" xfId="0" applyNumberFormat="1" applyFont="1" applyFill="1" applyBorder="1" applyAlignment="1">
      <alignment vertical="center" wrapText="1"/>
    </xf>
    <xf numFmtId="0" fontId="4" fillId="10" borderId="4" xfId="0" applyNumberFormat="1" applyFont="1" applyFill="1" applyBorder="1" applyAlignment="1">
      <alignment vertical="center" wrapText="1"/>
    </xf>
    <xf numFmtId="0" fontId="4" fillId="10" borderId="5" xfId="0" applyNumberFormat="1" applyFont="1" applyFill="1" applyBorder="1" applyAlignment="1">
      <alignment vertical="center" wrapText="1"/>
    </xf>
    <xf numFmtId="0" fontId="4" fillId="2" borderId="4" xfId="0" applyNumberFormat="1" applyFont="1" applyFill="1" applyBorder="1" applyAlignment="1">
      <alignment vertical="center" shrinkToFit="1"/>
    </xf>
    <xf numFmtId="14" fontId="0" fillId="0" borderId="0" xfId="0" applyNumberFormat="1">
      <alignment vertical="center"/>
    </xf>
    <xf numFmtId="49" fontId="4" fillId="4" borderId="2" xfId="0" applyNumberFormat="1" applyFont="1" applyFill="1" applyBorder="1">
      <alignment vertical="center"/>
    </xf>
    <xf numFmtId="0" fontId="0" fillId="2" borderId="0" xfId="0" applyNumberFormat="1" applyFill="1">
      <alignment vertical="center"/>
    </xf>
    <xf numFmtId="0" fontId="0" fillId="8" borderId="0" xfId="0" applyNumberFormat="1" applyFill="1">
      <alignment vertical="center"/>
    </xf>
    <xf numFmtId="0" fontId="4" fillId="8" borderId="0" xfId="0" applyNumberFormat="1" applyFont="1" applyFill="1" applyAlignment="1">
      <alignment vertical="center" wrapText="1"/>
    </xf>
    <xf numFmtId="0" fontId="0" fillId="11" borderId="0" xfId="0" applyNumberFormat="1" applyFill="1">
      <alignment vertical="center"/>
    </xf>
    <xf numFmtId="0" fontId="4" fillId="8" borderId="2" xfId="0" applyNumberFormat="1" applyFont="1" applyFill="1" applyBorder="1" applyAlignment="1">
      <alignment vertical="center" wrapText="1"/>
    </xf>
    <xf numFmtId="0" fontId="4" fillId="2" borderId="15" xfId="0" applyNumberFormat="1" applyFont="1" applyFill="1" applyBorder="1" applyAlignment="1">
      <alignment vertical="center" wrapText="1"/>
    </xf>
    <xf numFmtId="0" fontId="4" fillId="4" borderId="4" xfId="0" applyNumberFormat="1" applyFont="1" applyFill="1" applyBorder="1">
      <alignment vertical="center"/>
    </xf>
    <xf numFmtId="0" fontId="4" fillId="4" borderId="2" xfId="0" applyNumberFormat="1" applyFont="1" applyFill="1" applyBorder="1">
      <alignment vertical="center"/>
    </xf>
    <xf numFmtId="0" fontId="4" fillId="4" borderId="1" xfId="0" applyNumberFormat="1" applyFont="1" applyFill="1" applyBorder="1" applyAlignment="1">
      <alignment vertical="center" wrapText="1"/>
    </xf>
    <xf numFmtId="0" fontId="4" fillId="4" borderId="16" xfId="0" applyNumberFormat="1" applyFont="1" applyFill="1" applyBorder="1" applyAlignment="1">
      <alignment vertical="center" wrapText="1"/>
    </xf>
    <xf numFmtId="0" fontId="4" fillId="4" borderId="15" xfId="0" applyNumberFormat="1" applyFont="1" applyFill="1" applyBorder="1" applyAlignment="1">
      <alignment vertical="center" wrapText="1"/>
    </xf>
    <xf numFmtId="0" fontId="4" fillId="4" borderId="9" xfId="0" applyNumberFormat="1" applyFont="1" applyFill="1" applyBorder="1" applyAlignment="1">
      <alignment vertical="center" wrapText="1"/>
    </xf>
    <xf numFmtId="49" fontId="3" fillId="0" borderId="0" xfId="5" applyNumberFormat="1">
      <alignment vertical="center"/>
    </xf>
    <xf numFmtId="0" fontId="3" fillId="12" borderId="0" xfId="5" applyFill="1">
      <alignment vertical="center"/>
    </xf>
    <xf numFmtId="0" fontId="3" fillId="6" borderId="0" xfId="5" applyFill="1">
      <alignment vertical="center"/>
    </xf>
    <xf numFmtId="0" fontId="3" fillId="13" borderId="0" xfId="5" applyFill="1">
      <alignment vertical="center"/>
    </xf>
    <xf numFmtId="9" fontId="0" fillId="0" borderId="0" xfId="13" applyFont="1">
      <alignment vertical="center"/>
    </xf>
    <xf numFmtId="0" fontId="4" fillId="10" borderId="0" xfId="0" applyNumberFormat="1" applyFont="1" applyFill="1" applyAlignment="1">
      <alignment vertical="center" wrapText="1"/>
    </xf>
    <xf numFmtId="0" fontId="4" fillId="10" borderId="1" xfId="0" applyNumberFormat="1" applyFont="1" applyFill="1" applyBorder="1" applyAlignment="1">
      <alignment vertical="center" wrapText="1"/>
    </xf>
    <xf numFmtId="0" fontId="4" fillId="2" borderId="12" xfId="0" applyNumberFormat="1" applyFont="1" applyFill="1" applyBorder="1" applyAlignment="1">
      <alignment vertical="center" wrapText="1"/>
    </xf>
    <xf numFmtId="0" fontId="4" fillId="4" borderId="4" xfId="0" applyNumberFormat="1" applyFont="1" applyFill="1" applyBorder="1" applyAlignment="1">
      <alignment vertical="center" wrapText="1"/>
    </xf>
    <xf numFmtId="0" fontId="3" fillId="0" borderId="0" xfId="5" applyAlignment="1">
      <alignment horizontal="left" vertical="center"/>
    </xf>
    <xf numFmtId="0" fontId="3" fillId="0" borderId="0" xfId="5" applyAlignment="1">
      <alignment horizontal="left" vertical="center" wrapText="1"/>
    </xf>
    <xf numFmtId="0" fontId="3" fillId="2" borderId="0" xfId="5" applyFill="1">
      <alignment vertical="center"/>
    </xf>
    <xf numFmtId="0" fontId="0" fillId="0" borderId="0" xfId="5" applyFont="1" applyAlignment="1">
      <alignment horizontal="left" vertical="center"/>
    </xf>
    <xf numFmtId="0" fontId="4" fillId="8" borderId="4" xfId="0" applyNumberFormat="1" applyFont="1" applyFill="1" applyBorder="1">
      <alignment vertical="center"/>
    </xf>
    <xf numFmtId="49" fontId="0" fillId="11" borderId="0" xfId="0" applyNumberFormat="1" applyFill="1" applyAlignment="1">
      <alignment horizontal="left" vertical="center"/>
    </xf>
    <xf numFmtId="0" fontId="0" fillId="11" borderId="0" xfId="0" applyNumberFormat="1" applyFill="1" applyAlignment="1">
      <alignment horizontal="left" vertical="center"/>
    </xf>
    <xf numFmtId="177" fontId="0" fillId="11" borderId="0" xfId="0" applyNumberFormat="1" applyFill="1" applyAlignment="1">
      <alignment horizontal="left" vertical="center"/>
    </xf>
    <xf numFmtId="178" fontId="0" fillId="11" borderId="0" xfId="0" applyNumberFormat="1" applyFill="1" applyAlignment="1">
      <alignment horizontal="left" vertical="center"/>
    </xf>
    <xf numFmtId="14" fontId="0" fillId="11" borderId="0" xfId="0" applyNumberFormat="1" applyFill="1" applyAlignment="1">
      <alignment horizontal="left" vertical="center"/>
    </xf>
    <xf numFmtId="179" fontId="0" fillId="11" borderId="0" xfId="0" applyNumberFormat="1" applyFill="1" applyAlignment="1">
      <alignment horizontal="left" vertical="center"/>
    </xf>
    <xf numFmtId="0" fontId="4" fillId="14" borderId="4" xfId="0" applyNumberFormat="1" applyFont="1" applyFill="1" applyBorder="1" applyAlignment="1">
      <alignment horizontal="right" vertical="center" wrapText="1"/>
    </xf>
    <xf numFmtId="0" fontId="4" fillId="4" borderId="10" xfId="0" applyNumberFormat="1" applyFont="1" applyFill="1" applyBorder="1" applyAlignment="1">
      <alignment vertical="center" wrapText="1"/>
    </xf>
    <xf numFmtId="0" fontId="4" fillId="4" borderId="4" xfId="0" applyNumberFormat="1" applyFont="1" applyFill="1" applyBorder="1" applyAlignment="1">
      <alignment horizontal="right" vertical="center" wrapText="1"/>
    </xf>
    <xf numFmtId="0" fontId="0" fillId="0" borderId="0" xfId="0" applyNumberFormat="1" applyAlignment="1">
      <alignment horizontal="left" vertical="center"/>
    </xf>
    <xf numFmtId="177" fontId="0" fillId="0" borderId="0" xfId="0" applyNumberFormat="1" applyAlignment="1">
      <alignment horizontal="left" vertical="center"/>
    </xf>
    <xf numFmtId="0" fontId="4" fillId="10" borderId="12" xfId="0" applyNumberFormat="1" applyFont="1" applyFill="1" applyBorder="1" applyAlignment="1">
      <alignment vertical="center" wrapText="1"/>
    </xf>
    <xf numFmtId="0" fontId="4" fillId="14" borderId="4" xfId="0" applyNumberFormat="1" applyFont="1" applyFill="1" applyBorder="1" applyAlignment="1">
      <alignment vertical="center" wrapText="1"/>
    </xf>
    <xf numFmtId="0" fontId="4" fillId="2" borderId="4" xfId="0" applyNumberFormat="1" applyFont="1" applyFill="1" applyBorder="1" applyAlignment="1">
      <alignment horizontal="right" vertical="center" wrapText="1"/>
    </xf>
    <xf numFmtId="0" fontId="4" fillId="2" borderId="4" xfId="0" applyNumberFormat="1" applyFont="1" applyFill="1" applyBorder="1" applyAlignment="1">
      <alignment horizontal="left" vertical="center" wrapText="1"/>
    </xf>
    <xf numFmtId="49" fontId="0" fillId="0" borderId="0" xfId="0" applyNumberFormat="1" applyAlignment="1">
      <alignment horizontal="left" vertical="center"/>
    </xf>
    <xf numFmtId="0" fontId="0" fillId="11" borderId="0" xfId="0" applyNumberFormat="1" applyFill="1" applyAlignment="1">
      <alignment horizontal="left" vertical="center" wrapText="1"/>
    </xf>
    <xf numFmtId="0" fontId="15" fillId="0" borderId="0" xfId="0" applyNumberFormat="1" applyFont="1" applyAlignment="1">
      <alignment horizontal="left" vertical="center"/>
    </xf>
    <xf numFmtId="9" fontId="17" fillId="0" borderId="0" xfId="0" applyFont="1" applyAlignment="1">
      <alignment horizontal="right" vertical="center"/>
    </xf>
    <xf numFmtId="9" fontId="17" fillId="0" borderId="0" xfId="0" applyFont="1">
      <alignment vertical="center"/>
    </xf>
    <xf numFmtId="9" fontId="19" fillId="0" borderId="0" xfId="0" applyFont="1">
      <alignment vertical="center"/>
    </xf>
    <xf numFmtId="9" fontId="20" fillId="0" borderId="0" xfId="0" applyFont="1">
      <alignment vertical="center"/>
    </xf>
    <xf numFmtId="9" fontId="21" fillId="0" borderId="0" xfId="0" applyFont="1">
      <alignment vertical="center"/>
    </xf>
    <xf numFmtId="2" fontId="6" fillId="0" borderId="0" xfId="0" applyNumberFormat="1" applyFont="1" applyAlignment="1">
      <alignment vertical="center" shrinkToFit="1"/>
    </xf>
    <xf numFmtId="176" fontId="6" fillId="0" borderId="0" xfId="0" applyNumberFormat="1" applyFont="1">
      <alignment vertical="center"/>
    </xf>
    <xf numFmtId="9" fontId="22" fillId="0" borderId="0" xfId="0" applyFont="1" applyAlignment="1">
      <alignment horizontal="left"/>
    </xf>
    <xf numFmtId="9" fontId="0" fillId="0" borderId="0" xfId="0" applyAlignment="1"/>
    <xf numFmtId="9" fontId="24" fillId="0" borderId="0" xfId="0" applyFont="1">
      <alignment vertical="center"/>
    </xf>
    <xf numFmtId="9" fontId="23" fillId="0" borderId="16" xfId="0" applyFont="1" applyBorder="1" applyAlignment="1">
      <alignment horizontal="left" shrinkToFit="1"/>
    </xf>
    <xf numFmtId="9" fontId="0" fillId="0" borderId="15" xfId="0" applyBorder="1" applyAlignment="1">
      <alignment horizontal="left" shrinkToFit="1"/>
    </xf>
    <xf numFmtId="9" fontId="23" fillId="0" borderId="15" xfId="0" applyFont="1" applyBorder="1" applyAlignment="1">
      <alignment horizontal="left" shrinkToFit="1"/>
    </xf>
    <xf numFmtId="9" fontId="23" fillId="0" borderId="15" xfId="0" applyFont="1" applyBorder="1" applyAlignment="1">
      <alignment horizontal="center"/>
    </xf>
    <xf numFmtId="9" fontId="23" fillId="0" borderId="24" xfId="0" applyFont="1" applyBorder="1" applyAlignment="1">
      <alignment horizontal="center"/>
    </xf>
    <xf numFmtId="181" fontId="24" fillId="0" borderId="15" xfId="0" applyNumberFormat="1" applyFont="1" applyBorder="1" applyAlignment="1" applyProtection="1">
      <alignment horizontal="right"/>
      <protection locked="0"/>
    </xf>
    <xf numFmtId="9" fontId="24" fillId="0" borderId="15" xfId="0" applyFont="1" applyBorder="1" applyAlignment="1" applyProtection="1">
      <alignment horizontal="center" vertical="center"/>
      <protection locked="0"/>
    </xf>
    <xf numFmtId="9" fontId="24" fillId="0" borderId="24" xfId="0" applyFont="1" applyBorder="1" applyAlignment="1" applyProtection="1">
      <alignment horizontal="center" vertical="center"/>
      <protection locked="0"/>
    </xf>
    <xf numFmtId="9" fontId="24" fillId="0" borderId="0" xfId="0" applyFont="1" applyProtection="1">
      <alignment vertical="center"/>
      <protection locked="0"/>
    </xf>
    <xf numFmtId="181" fontId="24" fillId="0" borderId="26" xfId="0" applyNumberFormat="1" applyFont="1" applyBorder="1" applyAlignment="1" applyProtection="1">
      <alignment horizontal="right"/>
      <protection locked="0"/>
    </xf>
    <xf numFmtId="9" fontId="24" fillId="0" borderId="26" xfId="0" applyFont="1" applyBorder="1" applyAlignment="1" applyProtection="1">
      <alignment horizontal="center" vertical="center"/>
      <protection locked="0"/>
    </xf>
    <xf numFmtId="9" fontId="24" fillId="0" borderId="27" xfId="0" applyFont="1" applyBorder="1" applyAlignment="1" applyProtection="1">
      <alignment horizontal="center" vertical="center"/>
      <protection locked="0"/>
    </xf>
    <xf numFmtId="9" fontId="19" fillId="0" borderId="0" xfId="0" applyFont="1" applyProtection="1">
      <alignment vertical="center"/>
      <protection locked="0"/>
    </xf>
    <xf numFmtId="9" fontId="20" fillId="0" borderId="0" xfId="0" applyFont="1" applyAlignment="1"/>
    <xf numFmtId="9" fontId="22" fillId="0" borderId="0" xfId="0" applyFont="1">
      <alignment vertical="center"/>
    </xf>
    <xf numFmtId="182" fontId="26" fillId="0" borderId="23" xfId="0" applyNumberFormat="1" applyFont="1" applyBorder="1" applyAlignment="1" applyProtection="1">
      <alignment horizontal="center"/>
      <protection locked="0"/>
    </xf>
    <xf numFmtId="182" fontId="26" fillId="0" borderId="25" xfId="0" applyNumberFormat="1" applyFont="1" applyBorder="1" applyAlignment="1" applyProtection="1">
      <alignment horizontal="center"/>
      <protection locked="0"/>
    </xf>
    <xf numFmtId="182" fontId="24" fillId="0" borderId="15" xfId="0" applyNumberFormat="1" applyFont="1" applyBorder="1" applyAlignment="1" applyProtection="1">
      <alignment horizontal="right" shrinkToFit="1"/>
      <protection locked="0"/>
    </xf>
    <xf numFmtId="182" fontId="24" fillId="0" borderId="15" xfId="0" applyNumberFormat="1" applyFont="1" applyBorder="1" applyAlignment="1" applyProtection="1">
      <alignment horizontal="center" shrinkToFit="1"/>
      <protection locked="0"/>
    </xf>
    <xf numFmtId="182" fontId="24" fillId="0" borderId="15" xfId="0" applyNumberFormat="1" applyFont="1" applyBorder="1" applyAlignment="1" applyProtection="1">
      <alignment horizontal="center" wrapText="1"/>
      <protection locked="0"/>
    </xf>
    <xf numFmtId="182" fontId="24" fillId="0" borderId="26" xfId="0" applyNumberFormat="1" applyFont="1" applyBorder="1" applyAlignment="1" applyProtection="1">
      <alignment horizontal="right" shrinkToFit="1"/>
      <protection locked="0"/>
    </xf>
    <xf numFmtId="182" fontId="24" fillId="0" borderId="26" xfId="0" applyNumberFormat="1" applyFont="1" applyBorder="1" applyAlignment="1" applyProtection="1">
      <alignment horizontal="center" shrinkToFit="1"/>
      <protection locked="0"/>
    </xf>
    <xf numFmtId="182" fontId="24" fillId="0" borderId="26" xfId="0" applyNumberFormat="1" applyFont="1" applyBorder="1" applyAlignment="1" applyProtection="1">
      <alignment horizontal="center" wrapText="1"/>
      <protection locked="0"/>
    </xf>
    <xf numFmtId="9" fontId="17" fillId="0" borderId="6" xfId="0" applyFont="1" applyBorder="1" applyAlignment="1">
      <alignment horizontal="right" vertical="center"/>
    </xf>
    <xf numFmtId="9" fontId="17" fillId="0" borderId="6" xfId="0" applyFont="1" applyBorder="1">
      <alignment vertical="center"/>
    </xf>
    <xf numFmtId="9" fontId="17" fillId="0" borderId="13" xfId="0" applyFont="1" applyBorder="1" applyAlignment="1">
      <alignment horizontal="right" vertical="center"/>
    </xf>
    <xf numFmtId="9" fontId="17" fillId="0" borderId="13" xfId="0" applyFont="1" applyBorder="1">
      <alignment vertical="center"/>
    </xf>
    <xf numFmtId="9" fontId="28" fillId="0" borderId="0" xfId="0" applyFont="1">
      <alignment vertical="center"/>
    </xf>
    <xf numFmtId="9" fontId="17" fillId="0" borderId="0" xfId="0" applyFont="1" applyAlignment="1">
      <alignment horizontal="left" vertical="center"/>
    </xf>
    <xf numFmtId="9" fontId="17" fillId="0" borderId="0" xfId="0" applyFont="1" applyAlignment="1">
      <alignment vertical="center" shrinkToFit="1"/>
    </xf>
    <xf numFmtId="9" fontId="29" fillId="17" borderId="0" xfId="0" applyFont="1" applyFill="1">
      <alignment vertical="center"/>
    </xf>
    <xf numFmtId="9" fontId="17" fillId="17" borderId="0" xfId="0" applyFont="1" applyFill="1">
      <alignment vertical="center"/>
    </xf>
    <xf numFmtId="49" fontId="17" fillId="17" borderId="0" xfId="0" applyNumberFormat="1" applyFont="1" applyFill="1">
      <alignment vertical="center"/>
    </xf>
    <xf numFmtId="49" fontId="17" fillId="0" borderId="0" xfId="0" applyNumberFormat="1" applyFont="1">
      <alignment vertical="center"/>
    </xf>
    <xf numFmtId="9" fontId="29" fillId="0" borderId="0" xfId="0" applyFont="1">
      <alignment vertical="center"/>
    </xf>
    <xf numFmtId="9" fontId="31" fillId="0" borderId="0" xfId="0" applyFont="1">
      <alignment vertical="center"/>
    </xf>
    <xf numFmtId="9" fontId="31" fillId="0" borderId="13" xfId="0" applyFont="1" applyBorder="1">
      <alignment vertical="center"/>
    </xf>
    <xf numFmtId="0" fontId="9" fillId="18" borderId="4" xfId="0" applyNumberFormat="1" applyFont="1" applyFill="1" applyBorder="1" applyProtection="1">
      <alignment vertical="center"/>
      <protection locked="0" hidden="1"/>
    </xf>
    <xf numFmtId="0" fontId="6" fillId="18" borderId="0" xfId="0" applyNumberFormat="1" applyFont="1" applyFill="1">
      <alignment vertical="center"/>
    </xf>
    <xf numFmtId="9" fontId="33" fillId="0" borderId="0" xfId="0" applyFont="1" applyAlignment="1">
      <alignment horizontal="left" vertical="center"/>
    </xf>
    <xf numFmtId="9" fontId="19" fillId="0" borderId="0" xfId="0" applyFont="1" applyAlignment="1">
      <alignment horizontal="left" vertical="center"/>
    </xf>
    <xf numFmtId="9" fontId="0" fillId="0" borderId="0" xfId="0">
      <alignment vertical="center"/>
    </xf>
    <xf numFmtId="0" fontId="6" fillId="0" borderId="0" xfId="0" applyNumberFormat="1" applyFont="1" applyAlignment="1">
      <alignment horizontal="left" vertical="center"/>
    </xf>
    <xf numFmtId="9" fontId="0" fillId="0" borderId="28" xfId="0" applyBorder="1">
      <alignment vertical="center"/>
    </xf>
    <xf numFmtId="9" fontId="0" fillId="0" borderId="8" xfId="0" applyBorder="1">
      <alignment vertical="center"/>
    </xf>
    <xf numFmtId="9" fontId="4" fillId="0" borderId="29" xfId="0" applyFont="1" applyBorder="1">
      <alignment vertical="center"/>
    </xf>
    <xf numFmtId="9" fontId="0" fillId="0" borderId="30" xfId="0" applyBorder="1" applyAlignment="1">
      <alignment horizontal="center" vertical="center"/>
    </xf>
    <xf numFmtId="9" fontId="34" fillId="0" borderId="0" xfId="0" applyFont="1">
      <alignment vertical="center"/>
    </xf>
    <xf numFmtId="9" fontId="34" fillId="0" borderId="31" xfId="0" applyFont="1" applyBorder="1">
      <alignment vertical="center"/>
    </xf>
    <xf numFmtId="9" fontId="35" fillId="0" borderId="32" xfId="0" applyFont="1" applyBorder="1" applyAlignment="1">
      <alignment horizontal="center" vertical="center"/>
    </xf>
    <xf numFmtId="9" fontId="34" fillId="0" borderId="33" xfId="0" applyFont="1" applyBorder="1">
      <alignment vertical="center"/>
    </xf>
    <xf numFmtId="9" fontId="35" fillId="0" borderId="34" xfId="0" applyFont="1" applyBorder="1" applyAlignment="1">
      <alignment horizontal="center" vertical="center"/>
    </xf>
    <xf numFmtId="9" fontId="34" fillId="0" borderId="29" xfId="0" applyFont="1" applyBorder="1">
      <alignment vertical="center"/>
    </xf>
    <xf numFmtId="9" fontId="35" fillId="0" borderId="35" xfId="0" applyFont="1" applyBorder="1" applyAlignment="1">
      <alignment horizontal="center" vertical="center"/>
    </xf>
    <xf numFmtId="9" fontId="34" fillId="0" borderId="36" xfId="0" applyFont="1" applyBorder="1">
      <alignment vertical="center"/>
    </xf>
    <xf numFmtId="9" fontId="35" fillId="0" borderId="37" xfId="0" applyFont="1" applyBorder="1" applyAlignment="1">
      <alignment horizontal="center" vertical="center"/>
    </xf>
    <xf numFmtId="9" fontId="35" fillId="0" borderId="38" xfId="0" applyFont="1" applyBorder="1" applyAlignment="1">
      <alignment horizontal="center" vertical="center"/>
    </xf>
    <xf numFmtId="9" fontId="34" fillId="0" borderId="39" xfId="0" applyFont="1" applyBorder="1">
      <alignment vertical="center"/>
    </xf>
    <xf numFmtId="9" fontId="35" fillId="0" borderId="40" xfId="0" applyFont="1" applyBorder="1" applyAlignment="1">
      <alignment horizontal="center" vertical="center"/>
    </xf>
    <xf numFmtId="9" fontId="4" fillId="0" borderId="0" xfId="0" applyFont="1">
      <alignment vertical="center"/>
    </xf>
    <xf numFmtId="9" fontId="35" fillId="0" borderId="0" xfId="0" applyFont="1">
      <alignment vertical="center"/>
    </xf>
    <xf numFmtId="0" fontId="6" fillId="5" borderId="0" xfId="0" applyNumberFormat="1" applyFont="1" applyFill="1" applyAlignment="1" applyProtection="1">
      <alignment horizontal="center" vertical="center" shrinkToFit="1"/>
      <protection locked="0"/>
    </xf>
    <xf numFmtId="0" fontId="6" fillId="6" borderId="0" xfId="0" applyNumberFormat="1" applyFont="1" applyFill="1" applyProtection="1">
      <alignment vertical="center"/>
      <protection locked="0"/>
    </xf>
    <xf numFmtId="9" fontId="31" fillId="0" borderId="0" xfId="0" applyFont="1" applyProtection="1">
      <alignment vertical="center"/>
      <protection locked="0"/>
    </xf>
    <xf numFmtId="9" fontId="19" fillId="19" borderId="0" xfId="0" applyFont="1" applyFill="1" applyAlignment="1" applyProtection="1">
      <alignment horizontal="left" vertical="center"/>
      <protection locked="0"/>
    </xf>
    <xf numFmtId="9" fontId="19" fillId="0" borderId="0" xfId="0" applyFont="1" applyAlignment="1" applyProtection="1">
      <alignment horizontal="left" vertical="center"/>
      <protection locked="0"/>
    </xf>
    <xf numFmtId="49" fontId="22" fillId="18" borderId="0" xfId="0" applyNumberFormat="1" applyFont="1" applyFill="1" applyProtection="1">
      <alignment vertical="center"/>
      <protection locked="0"/>
    </xf>
    <xf numFmtId="9" fontId="22" fillId="0" borderId="0" xfId="0" applyFont="1" applyProtection="1">
      <alignment vertical="center"/>
      <protection locked="0"/>
    </xf>
    <xf numFmtId="49" fontId="22" fillId="18" borderId="0" xfId="0" applyNumberFormat="1" applyFont="1" applyFill="1">
      <alignment vertical="center"/>
    </xf>
    <xf numFmtId="9" fontId="34" fillId="0" borderId="41" xfId="0" applyFont="1" applyBorder="1">
      <alignment vertical="center"/>
    </xf>
    <xf numFmtId="9" fontId="34" fillId="0" borderId="38" xfId="0" applyFont="1" applyBorder="1">
      <alignment vertical="center"/>
    </xf>
    <xf numFmtId="9" fontId="34" fillId="0" borderId="14" xfId="0" applyFont="1" applyBorder="1">
      <alignment vertical="center"/>
    </xf>
    <xf numFmtId="9" fontId="34" fillId="0" borderId="42" xfId="0" applyFont="1" applyBorder="1">
      <alignment vertical="center"/>
    </xf>
    <xf numFmtId="9" fontId="34" fillId="0" borderId="43" xfId="0" applyFont="1" applyBorder="1">
      <alignment vertical="center"/>
    </xf>
    <xf numFmtId="9" fontId="0" fillId="0" borderId="44" xfId="0" applyBorder="1">
      <alignment vertical="center"/>
    </xf>
    <xf numFmtId="9" fontId="34" fillId="0" borderId="45" xfId="0" applyFont="1" applyBorder="1">
      <alignment vertical="center"/>
    </xf>
    <xf numFmtId="9" fontId="34" fillId="0" borderId="46" xfId="0" applyFont="1" applyBorder="1">
      <alignment vertical="center"/>
    </xf>
    <xf numFmtId="9" fontId="34" fillId="0" borderId="47" xfId="0" applyFont="1" applyBorder="1">
      <alignment vertical="center"/>
    </xf>
    <xf numFmtId="9" fontId="34" fillId="0" borderId="48" xfId="0" applyFont="1" applyBorder="1">
      <alignment vertical="center"/>
    </xf>
    <xf numFmtId="9" fontId="34" fillId="0" borderId="49" xfId="0" applyFont="1" applyBorder="1">
      <alignment vertical="center"/>
    </xf>
    <xf numFmtId="9" fontId="36" fillId="0" borderId="0" xfId="0" applyFont="1">
      <alignment vertical="center"/>
    </xf>
    <xf numFmtId="9" fontId="37" fillId="0" borderId="2" xfId="0" applyFont="1" applyBorder="1">
      <alignment vertical="center"/>
    </xf>
    <xf numFmtId="9" fontId="37" fillId="0" borderId="16" xfId="0" applyFont="1" applyBorder="1">
      <alignment vertical="center"/>
    </xf>
    <xf numFmtId="9" fontId="37" fillId="0" borderId="15" xfId="0" applyFont="1" applyBorder="1">
      <alignment vertical="center"/>
    </xf>
    <xf numFmtId="9" fontId="34" fillId="0" borderId="37" xfId="0" applyFont="1" applyBorder="1">
      <alignment vertical="center"/>
    </xf>
    <xf numFmtId="9" fontId="34" fillId="0" borderId="32" xfId="0" applyFont="1" applyBorder="1">
      <alignment vertical="center"/>
    </xf>
    <xf numFmtId="9" fontId="34" fillId="0" borderId="34" xfId="0" applyFont="1" applyBorder="1">
      <alignment vertical="center"/>
    </xf>
    <xf numFmtId="9" fontId="34" fillId="0" borderId="35" xfId="0" applyFont="1" applyBorder="1">
      <alignment vertical="center"/>
    </xf>
    <xf numFmtId="9" fontId="34" fillId="0" borderId="40" xfId="0" applyFont="1" applyBorder="1">
      <alignment vertical="center"/>
    </xf>
    <xf numFmtId="9" fontId="34" fillId="0" borderId="7" xfId="0" applyFont="1" applyBorder="1">
      <alignment vertical="center"/>
    </xf>
    <xf numFmtId="9" fontId="34" fillId="0" borderId="11" xfId="0" applyFont="1" applyBorder="1">
      <alignment vertical="center"/>
    </xf>
    <xf numFmtId="9" fontId="34" fillId="0" borderId="50" xfId="0" applyFont="1" applyBorder="1">
      <alignment vertical="center"/>
    </xf>
    <xf numFmtId="9" fontId="34" fillId="0" borderId="51" xfId="0" applyFont="1" applyBorder="1">
      <alignment vertical="center"/>
    </xf>
    <xf numFmtId="9" fontId="34" fillId="0" borderId="52" xfId="0" applyFont="1" applyBorder="1">
      <alignment vertical="center"/>
    </xf>
    <xf numFmtId="9" fontId="34" fillId="0" borderId="53" xfId="0" applyFont="1" applyBorder="1">
      <alignment vertical="center"/>
    </xf>
    <xf numFmtId="0" fontId="22" fillId="18" borderId="0" xfId="0" applyNumberFormat="1" applyFont="1" applyFill="1" applyProtection="1">
      <alignment vertical="center"/>
      <protection locked="0"/>
    </xf>
    <xf numFmtId="9" fontId="33" fillId="16" borderId="0" xfId="0" applyFont="1" applyFill="1" applyAlignment="1" applyProtection="1">
      <alignment horizontal="left" vertical="center"/>
      <protection locked="0"/>
    </xf>
    <xf numFmtId="9" fontId="19" fillId="15" borderId="0" xfId="0" applyFont="1" applyFill="1" applyAlignment="1" applyProtection="1">
      <alignment horizontal="left" vertical="center"/>
      <protection locked="0"/>
    </xf>
    <xf numFmtId="0" fontId="19" fillId="0" borderId="0" xfId="0" applyNumberFormat="1" applyFont="1" applyAlignment="1">
      <alignment horizontal="left" vertical="center"/>
    </xf>
    <xf numFmtId="0" fontId="6" fillId="18" borderId="0" xfId="0" applyNumberFormat="1" applyFont="1" applyFill="1" applyProtection="1">
      <alignment vertical="center"/>
      <protection locked="0"/>
    </xf>
    <xf numFmtId="182" fontId="24" fillId="0" borderId="0" xfId="0" applyNumberFormat="1" applyFont="1" applyAlignment="1" applyProtection="1">
      <alignment horizontal="right" shrinkToFit="1"/>
      <protection locked="0"/>
    </xf>
    <xf numFmtId="182" fontId="24" fillId="0" borderId="0" xfId="0" applyNumberFormat="1" applyFont="1" applyAlignment="1" applyProtection="1">
      <alignment horizontal="center" shrinkToFit="1"/>
      <protection locked="0"/>
    </xf>
    <xf numFmtId="182" fontId="39" fillId="0" borderId="0" xfId="0" applyNumberFormat="1" applyFont="1" applyAlignment="1" applyProtection="1">
      <alignment horizontal="left"/>
      <protection locked="0"/>
    </xf>
    <xf numFmtId="0" fontId="6" fillId="0" borderId="0" xfId="0" applyNumberFormat="1" applyFont="1" applyProtection="1">
      <alignment vertical="center"/>
      <protection locked="0"/>
    </xf>
    <xf numFmtId="9" fontId="33" fillId="16" borderId="0" xfId="0" applyFont="1" applyFill="1" applyAlignment="1" applyProtection="1">
      <alignment horizontal="left" vertical="center" shrinkToFit="1"/>
      <protection locked="0"/>
    </xf>
    <xf numFmtId="0" fontId="6" fillId="16" borderId="0" xfId="0" applyNumberFormat="1" applyFont="1" applyFill="1">
      <alignment vertical="center"/>
    </xf>
    <xf numFmtId="0" fontId="6" fillId="0" borderId="0" xfId="0" applyNumberFormat="1" applyFont="1" applyAlignment="1" applyProtection="1">
      <alignment vertical="center" wrapText="1" shrinkToFit="1"/>
      <protection locked="0"/>
    </xf>
    <xf numFmtId="0" fontId="6" fillId="0" borderId="0" xfId="0" applyNumberFormat="1" applyFont="1" applyAlignment="1" applyProtection="1">
      <alignment vertical="center" shrinkToFit="1"/>
      <protection locked="0"/>
    </xf>
    <xf numFmtId="0" fontId="0" fillId="0" borderId="13" xfId="0" applyNumberFormat="1" applyBorder="1" applyAlignment="1">
      <alignment vertical="center" wrapText="1"/>
    </xf>
    <xf numFmtId="183" fontId="6" fillId="0" borderId="0" xfId="0" applyNumberFormat="1" applyFont="1" applyAlignment="1" applyProtection="1">
      <alignment vertical="center" shrinkToFit="1"/>
      <protection locked="0"/>
    </xf>
    <xf numFmtId="9" fontId="28" fillId="0" borderId="0" xfId="0" applyFont="1" applyAlignment="1">
      <alignment horizontal="left" vertical="center"/>
    </xf>
    <xf numFmtId="0" fontId="0" fillId="0" borderId="0" xfId="0" applyNumberFormat="1" applyProtection="1">
      <alignment vertical="center"/>
      <protection locked="0"/>
    </xf>
    <xf numFmtId="0" fontId="0" fillId="0" borderId="0" xfId="0" applyNumberFormat="1" applyAlignment="1" applyProtection="1">
      <alignment vertical="center" wrapText="1" shrinkToFit="1"/>
      <protection locked="0"/>
    </xf>
    <xf numFmtId="9" fontId="22" fillId="0" borderId="0" xfId="0" applyFont="1" applyAlignment="1">
      <alignment vertical="center" wrapText="1" shrinkToFit="1"/>
    </xf>
    <xf numFmtId="0" fontId="40" fillId="0" borderId="14" xfId="0" applyNumberFormat="1" applyFont="1" applyBorder="1">
      <alignment vertical="center"/>
    </xf>
    <xf numFmtId="0" fontId="0" fillId="11" borderId="0" xfId="0" applyNumberFormat="1" applyFill="1" applyAlignment="1">
      <alignment horizontal="left" vertical="center" wrapText="1"/>
    </xf>
    <xf numFmtId="0" fontId="4" fillId="2" borderId="10" xfId="0" applyNumberFormat="1" applyFont="1" applyFill="1" applyBorder="1" applyAlignment="1">
      <alignment vertical="center" wrapText="1"/>
    </xf>
    <xf numFmtId="0" fontId="4" fillId="2" borderId="0" xfId="0" applyNumberFormat="1" applyFont="1" applyFill="1" applyAlignment="1">
      <alignment vertical="center" wrapText="1"/>
    </xf>
    <xf numFmtId="0" fontId="6" fillId="0" borderId="0" xfId="0" applyNumberFormat="1" applyFont="1" applyAlignment="1" applyProtection="1">
      <alignment horizontal="left" vertical="center" shrinkToFit="1"/>
      <protection locked="0"/>
    </xf>
    <xf numFmtId="0" fontId="6" fillId="5" borderId="0" xfId="0" applyNumberFormat="1" applyFont="1" applyFill="1" applyAlignment="1" applyProtection="1">
      <alignment horizontal="left" vertical="center" wrapText="1" shrinkToFit="1"/>
      <protection locked="0"/>
    </xf>
    <xf numFmtId="49" fontId="6" fillId="0" borderId="0" xfId="0" applyNumberFormat="1" applyFont="1" applyAlignment="1">
      <alignment horizontal="center" vertical="center"/>
    </xf>
    <xf numFmtId="183" fontId="6" fillId="15" borderId="0" xfId="0" applyNumberFormat="1" applyFont="1" applyFill="1" applyAlignment="1" applyProtection="1">
      <alignment horizontal="center" vertical="center" shrinkToFit="1"/>
      <protection locked="0"/>
    </xf>
    <xf numFmtId="0" fontId="6" fillId="15" borderId="0" xfId="0" applyNumberFormat="1" applyFont="1" applyFill="1" applyAlignment="1" applyProtection="1">
      <alignment vertical="center" shrinkToFit="1"/>
      <protection locked="0"/>
    </xf>
    <xf numFmtId="0" fontId="6" fillId="5" borderId="0" xfId="0" applyNumberFormat="1" applyFont="1" applyFill="1" applyAlignment="1" applyProtection="1">
      <alignment vertical="center" wrapText="1" shrinkToFit="1"/>
      <protection locked="0"/>
    </xf>
    <xf numFmtId="0" fontId="14" fillId="5" borderId="0" xfId="0" applyNumberFormat="1" applyFont="1" applyFill="1" applyAlignment="1" applyProtection="1">
      <alignment vertical="center" wrapText="1" shrinkToFit="1"/>
      <protection locked="0"/>
    </xf>
    <xf numFmtId="0" fontId="0" fillId="5" borderId="0" xfId="0" applyNumberFormat="1" applyFill="1" applyAlignment="1" applyProtection="1">
      <alignment vertical="center" wrapText="1" shrinkToFit="1"/>
      <protection locked="0"/>
    </xf>
    <xf numFmtId="2" fontId="6" fillId="15" borderId="0" xfId="0" applyNumberFormat="1" applyFont="1" applyFill="1" applyAlignment="1" applyProtection="1">
      <alignment horizontal="right" vertical="center" shrinkToFit="1"/>
      <protection locked="0"/>
    </xf>
    <xf numFmtId="176" fontId="6" fillId="5" borderId="0" xfId="0" applyNumberFormat="1" applyFont="1" applyFill="1" applyProtection="1">
      <alignment vertical="center"/>
      <protection locked="0"/>
    </xf>
    <xf numFmtId="0" fontId="6" fillId="15" borderId="0" xfId="0" applyNumberFormat="1" applyFont="1" applyFill="1" applyAlignment="1" applyProtection="1">
      <alignment horizontal="center" vertical="center" shrinkToFit="1"/>
      <protection locked="0"/>
    </xf>
    <xf numFmtId="0" fontId="14" fillId="15" borderId="0" xfId="0" applyNumberFormat="1" applyFont="1" applyFill="1" applyAlignment="1" applyProtection="1">
      <alignment horizontal="center" vertical="center" shrinkToFit="1"/>
      <protection locked="0"/>
    </xf>
    <xf numFmtId="180" fontId="6" fillId="15" borderId="0" xfId="0" applyNumberFormat="1" applyFont="1" applyFill="1" applyAlignment="1" applyProtection="1">
      <alignment horizontal="right" vertical="center" shrinkToFit="1"/>
      <protection locked="0"/>
    </xf>
    <xf numFmtId="0" fontId="12" fillId="0" borderId="0" xfId="0" applyNumberFormat="1" applyFont="1" applyAlignment="1">
      <alignment horizontal="center" vertical="center"/>
    </xf>
    <xf numFmtId="0" fontId="6" fillId="5" borderId="0" xfId="0" applyNumberFormat="1" applyFont="1" applyFill="1" applyAlignment="1" applyProtection="1">
      <alignment horizontal="right" vertical="center" shrinkToFit="1"/>
      <protection locked="0"/>
    </xf>
    <xf numFmtId="0" fontId="6" fillId="5" borderId="0" xfId="0" applyNumberFormat="1" applyFont="1" applyFill="1" applyAlignment="1" applyProtection="1">
      <alignment vertical="center" shrinkToFit="1"/>
      <protection locked="0"/>
    </xf>
    <xf numFmtId="49" fontId="6" fillId="15" borderId="0" xfId="0" applyNumberFormat="1" applyFont="1" applyFill="1" applyAlignment="1" applyProtection="1">
      <alignment vertical="center" shrinkToFit="1"/>
      <protection locked="0"/>
    </xf>
    <xf numFmtId="49" fontId="0" fillId="15" borderId="0" xfId="0" applyNumberFormat="1" applyFill="1" applyAlignment="1" applyProtection="1">
      <alignment vertical="center" shrinkToFit="1"/>
      <protection locked="0"/>
    </xf>
    <xf numFmtId="0" fontId="6" fillId="0" borderId="0" xfId="0" applyNumberFormat="1" applyFont="1">
      <alignment vertical="center"/>
    </xf>
    <xf numFmtId="0" fontId="6" fillId="15" borderId="0" xfId="0" applyNumberFormat="1" applyFont="1" applyFill="1" applyAlignment="1" applyProtection="1">
      <alignment vertical="center" wrapText="1" shrinkToFit="1"/>
      <protection locked="0"/>
    </xf>
    <xf numFmtId="0" fontId="6" fillId="5" borderId="0" xfId="0" applyNumberFormat="1" applyFont="1" applyFill="1" applyAlignment="1" applyProtection="1">
      <alignment horizontal="left" vertical="center" shrinkToFit="1"/>
      <protection locked="0"/>
    </xf>
    <xf numFmtId="0" fontId="6" fillId="20" borderId="0" xfId="0" applyNumberFormat="1" applyFont="1" applyFill="1" applyAlignment="1" applyProtection="1">
      <alignment horizontal="left" vertical="center"/>
      <protection locked="0"/>
    </xf>
    <xf numFmtId="0" fontId="6" fillId="18" borderId="0" xfId="0" applyNumberFormat="1" applyFont="1" applyFill="1" applyAlignment="1">
      <alignment horizontal="left" vertical="center" shrinkToFit="1"/>
    </xf>
    <xf numFmtId="0" fontId="0" fillId="15" borderId="0" xfId="0" applyNumberFormat="1" applyFill="1" applyAlignment="1" applyProtection="1">
      <alignment vertical="center" shrinkToFit="1"/>
      <protection locked="0"/>
    </xf>
    <xf numFmtId="9" fontId="17" fillId="16" borderId="0" xfId="0" applyFont="1" applyFill="1" applyAlignment="1" applyProtection="1">
      <alignment horizontal="center" vertical="center" shrinkToFit="1"/>
      <protection locked="0"/>
    </xf>
    <xf numFmtId="9" fontId="17" fillId="16" borderId="0" xfId="0" applyFont="1" applyFill="1" applyAlignment="1" applyProtection="1">
      <alignment vertical="center" shrinkToFit="1"/>
      <protection locked="0"/>
    </xf>
    <xf numFmtId="49" fontId="17" fillId="15" borderId="0" xfId="0" applyNumberFormat="1" applyFont="1" applyFill="1" applyAlignment="1" applyProtection="1">
      <alignment vertical="center" shrinkToFit="1"/>
      <protection locked="0"/>
    </xf>
    <xf numFmtId="0" fontId="6" fillId="15" borderId="0" xfId="0" applyNumberFormat="1" applyFont="1" applyFill="1" applyAlignment="1" applyProtection="1">
      <alignment horizontal="left" vertical="center" shrinkToFit="1"/>
      <protection locked="0"/>
    </xf>
    <xf numFmtId="0" fontId="6" fillId="5" borderId="0" xfId="0" applyNumberFormat="1" applyFont="1" applyFill="1" applyAlignment="1">
      <alignment horizontal="left" vertical="center" shrinkToFit="1"/>
    </xf>
    <xf numFmtId="49" fontId="6" fillId="15" borderId="0" xfId="0" applyNumberFormat="1" applyFont="1" applyFill="1" applyAlignment="1">
      <alignment vertical="center" shrinkToFit="1"/>
    </xf>
    <xf numFmtId="49" fontId="0" fillId="15" borderId="0" xfId="0" applyNumberFormat="1" applyFill="1" applyAlignment="1">
      <alignment vertical="center" shrinkToFit="1"/>
    </xf>
    <xf numFmtId="0" fontId="6" fillId="5" borderId="0" xfId="0" applyNumberFormat="1" applyFont="1" applyFill="1" applyAlignment="1">
      <alignment vertical="center" shrinkToFit="1"/>
    </xf>
    <xf numFmtId="0" fontId="6" fillId="15" borderId="0" xfId="0" applyNumberFormat="1" applyFont="1" applyFill="1" applyAlignment="1">
      <alignment vertical="center" shrinkToFit="1"/>
    </xf>
    <xf numFmtId="0" fontId="0" fillId="15" borderId="0" xfId="0" applyNumberFormat="1" applyFill="1" applyAlignment="1">
      <alignment vertical="center" shrinkToFit="1"/>
    </xf>
    <xf numFmtId="9" fontId="17" fillId="16" borderId="0" xfId="0" applyFont="1" applyFill="1" applyAlignment="1">
      <alignment horizontal="center" vertical="center" shrinkToFit="1"/>
    </xf>
    <xf numFmtId="9" fontId="17" fillId="16" borderId="0" xfId="0" applyFont="1" applyFill="1" applyAlignment="1">
      <alignment vertical="center" shrinkToFit="1"/>
    </xf>
    <xf numFmtId="49" fontId="17" fillId="15" borderId="0" xfId="0" applyNumberFormat="1" applyFont="1" applyFill="1" applyAlignment="1">
      <alignment vertical="center" shrinkToFit="1"/>
    </xf>
    <xf numFmtId="0" fontId="6" fillId="15" borderId="0" xfId="0" applyNumberFormat="1" applyFont="1" applyFill="1" applyAlignment="1">
      <alignment horizontal="left" vertical="center" shrinkToFit="1"/>
    </xf>
    <xf numFmtId="0" fontId="6" fillId="15" borderId="0" xfId="0" applyNumberFormat="1" applyFont="1" applyFill="1" applyAlignment="1">
      <alignment vertical="center" wrapText="1" shrinkToFit="1"/>
    </xf>
    <xf numFmtId="0" fontId="14" fillId="15" borderId="0" xfId="0" applyNumberFormat="1" applyFont="1" applyFill="1" applyAlignment="1">
      <alignment vertical="center" wrapText="1" shrinkToFit="1"/>
    </xf>
    <xf numFmtId="0" fontId="0" fillId="15" borderId="0" xfId="0" applyNumberFormat="1" applyFill="1" applyAlignment="1">
      <alignment vertical="center" wrapText="1" shrinkToFit="1"/>
    </xf>
    <xf numFmtId="2" fontId="6" fillId="15" borderId="0" xfId="0" applyNumberFormat="1" applyFont="1" applyFill="1" applyAlignment="1">
      <alignment horizontal="right" vertical="center" shrinkToFit="1"/>
    </xf>
    <xf numFmtId="182" fontId="24" fillId="15" borderId="54" xfId="0" applyNumberFormat="1" applyFont="1" applyFill="1" applyBorder="1" applyAlignment="1" applyProtection="1">
      <alignment horizontal="left" wrapText="1"/>
      <protection locked="0"/>
    </xf>
    <xf numFmtId="182" fontId="24" fillId="15" borderId="0" xfId="0" applyNumberFormat="1" applyFont="1" applyFill="1" applyAlignment="1" applyProtection="1">
      <alignment horizontal="left" wrapText="1"/>
      <protection locked="0"/>
    </xf>
    <xf numFmtId="9" fontId="23" fillId="0" borderId="4" xfId="0" applyFont="1" applyBorder="1" applyAlignment="1">
      <alignment horizontal="center"/>
    </xf>
    <xf numFmtId="9" fontId="23" fillId="0" borderId="22" xfId="0" applyFont="1" applyBorder="1" applyAlignment="1">
      <alignment horizontal="center"/>
    </xf>
    <xf numFmtId="9" fontId="24" fillId="0" borderId="19" xfId="0" applyFont="1" applyBorder="1" applyAlignment="1">
      <alignment horizontal="center"/>
    </xf>
    <xf numFmtId="9" fontId="24" fillId="0" borderId="20" xfId="0" applyFont="1" applyBorder="1" applyAlignment="1">
      <alignment horizontal="center"/>
    </xf>
    <xf numFmtId="9" fontId="25" fillId="0" borderId="3" xfId="0" applyFont="1" applyBorder="1" applyAlignment="1">
      <alignment horizontal="center" shrinkToFit="1"/>
    </xf>
    <xf numFmtId="9" fontId="25" fillId="0" borderId="9" xfId="0" applyFont="1" applyBorder="1" applyAlignment="1">
      <alignment horizontal="center" shrinkToFit="1"/>
    </xf>
    <xf numFmtId="9" fontId="20" fillId="0" borderId="2" xfId="0" applyFont="1" applyBorder="1" applyAlignment="1">
      <alignment horizontal="center"/>
    </xf>
    <xf numFmtId="9" fontId="20" fillId="0" borderId="15" xfId="0" applyFont="1" applyBorder="1" applyAlignment="1">
      <alignment horizontal="center"/>
    </xf>
    <xf numFmtId="9" fontId="23" fillId="0" borderId="17" xfId="0" applyFont="1" applyBorder="1" applyAlignment="1">
      <alignment horizontal="center"/>
    </xf>
    <xf numFmtId="9" fontId="23" fillId="0" borderId="21" xfId="0" applyFont="1" applyBorder="1" applyAlignment="1">
      <alignment horizontal="center"/>
    </xf>
    <xf numFmtId="9" fontId="23" fillId="0" borderId="23" xfId="0" applyFont="1" applyBorder="1" applyAlignment="1">
      <alignment horizontal="center"/>
    </xf>
    <xf numFmtId="9" fontId="24" fillId="0" borderId="18" xfId="0" applyFont="1" applyBorder="1" applyAlignment="1">
      <alignment horizontal="center" wrapText="1"/>
    </xf>
    <xf numFmtId="9" fontId="24" fillId="0" borderId="16" xfId="0" applyFont="1" applyBorder="1" applyAlignment="1">
      <alignment horizontal="center" wrapText="1"/>
    </xf>
    <xf numFmtId="9" fontId="24" fillId="0" borderId="15" xfId="0" applyFont="1" applyBorder="1" applyAlignment="1">
      <alignment horizontal="center" wrapText="1"/>
    </xf>
    <xf numFmtId="9" fontId="24" fillId="0" borderId="18" xfId="0" applyFont="1" applyBorder="1" applyAlignment="1">
      <alignment horizontal="center" shrinkToFit="1"/>
    </xf>
    <xf numFmtId="9" fontId="24" fillId="0" borderId="16" xfId="0" applyFont="1" applyBorder="1" applyAlignment="1">
      <alignment horizontal="center" shrinkToFit="1"/>
    </xf>
    <xf numFmtId="9" fontId="24" fillId="0" borderId="15" xfId="0" applyFont="1" applyBorder="1" applyAlignment="1">
      <alignment horizontal="center" shrinkToFit="1"/>
    </xf>
    <xf numFmtId="0" fontId="6" fillId="18" borderId="0" xfId="0" applyNumberFormat="1" applyFont="1" applyFill="1" applyAlignment="1" applyProtection="1">
      <alignment horizontal="left" vertical="center" shrinkToFit="1"/>
      <protection locked="0"/>
    </xf>
    <xf numFmtId="49" fontId="6" fillId="15" borderId="0" xfId="0" applyNumberFormat="1" applyFont="1" applyFill="1" applyAlignment="1" applyProtection="1">
      <alignment horizontal="center" vertical="center"/>
      <protection locked="0"/>
    </xf>
    <xf numFmtId="0" fontId="6" fillId="15" borderId="0" xfId="0" applyNumberFormat="1" applyFont="1" applyFill="1" applyAlignment="1" applyProtection="1">
      <alignment horizontal="center" vertical="center"/>
      <protection locked="0"/>
    </xf>
    <xf numFmtId="0" fontId="6" fillId="15" borderId="0" xfId="0" applyNumberFormat="1" applyFont="1" applyFill="1" applyAlignment="1" applyProtection="1">
      <alignment horizontal="left" vertical="center"/>
      <protection locked="0"/>
    </xf>
    <xf numFmtId="180" fontId="6" fillId="18" borderId="0" xfId="0" applyNumberFormat="1" applyFont="1" applyFill="1" applyAlignment="1" applyProtection="1">
      <alignment horizontal="right" vertical="center" shrinkToFit="1"/>
      <protection locked="0"/>
    </xf>
    <xf numFmtId="0" fontId="6" fillId="18" borderId="0" xfId="0" applyNumberFormat="1" applyFont="1" applyFill="1" applyAlignment="1" applyProtection="1">
      <alignment horizontal="center" vertical="center" shrinkToFit="1"/>
      <protection locked="0"/>
    </xf>
    <xf numFmtId="0" fontId="14" fillId="18" borderId="0" xfId="0" applyNumberFormat="1" applyFont="1" applyFill="1" applyAlignment="1" applyProtection="1">
      <alignment horizontal="center" vertical="center" shrinkToFit="1"/>
      <protection locked="0"/>
    </xf>
    <xf numFmtId="2" fontId="6" fillId="18" borderId="0" xfId="0" applyNumberFormat="1" applyFont="1" applyFill="1" applyAlignment="1" applyProtection="1">
      <alignment horizontal="right" vertical="center" shrinkToFit="1"/>
      <protection locked="0"/>
    </xf>
    <xf numFmtId="176" fontId="6" fillId="18" borderId="0" xfId="0" applyNumberFormat="1" applyFont="1" applyFill="1" applyProtection="1">
      <alignment vertical="center"/>
      <protection locked="0"/>
    </xf>
    <xf numFmtId="0" fontId="6" fillId="18" borderId="0" xfId="0" applyNumberFormat="1" applyFont="1" applyFill="1" applyAlignment="1" applyProtection="1">
      <alignment vertical="center" shrinkToFit="1"/>
      <protection locked="0"/>
    </xf>
    <xf numFmtId="9" fontId="17" fillId="18" borderId="0" xfId="0" applyFont="1" applyFill="1" applyAlignment="1" applyProtection="1">
      <alignment horizontal="center" vertical="center" shrinkToFit="1"/>
      <protection locked="0"/>
    </xf>
    <xf numFmtId="9" fontId="17" fillId="18" borderId="0" xfId="0" applyFont="1" applyFill="1" applyAlignment="1">
      <alignment vertical="center" shrinkToFit="1"/>
    </xf>
    <xf numFmtId="9" fontId="17" fillId="18" borderId="0" xfId="0" applyFont="1" applyFill="1" applyAlignment="1">
      <alignment horizontal="center" vertical="center" shrinkToFit="1"/>
    </xf>
    <xf numFmtId="0" fontId="0" fillId="18" borderId="0" xfId="0" applyNumberFormat="1" applyFill="1" applyAlignment="1" applyProtection="1">
      <alignment vertical="center" shrinkToFit="1"/>
      <protection locked="0"/>
    </xf>
    <xf numFmtId="0" fontId="6" fillId="18" borderId="0" xfId="0" applyNumberFormat="1" applyFont="1" applyFill="1" applyAlignment="1">
      <alignment vertical="center" shrinkToFit="1"/>
    </xf>
    <xf numFmtId="0" fontId="0" fillId="18" borderId="0" xfId="0" applyNumberFormat="1" applyFill="1" applyAlignment="1">
      <alignment vertical="center" shrinkToFit="1"/>
    </xf>
    <xf numFmtId="0" fontId="6" fillId="5" borderId="0" xfId="0" applyNumberFormat="1" applyFont="1" applyFill="1" applyAlignment="1" applyProtection="1">
      <alignment horizontal="center" vertical="center" wrapText="1" shrinkToFit="1"/>
      <protection locked="0"/>
    </xf>
    <xf numFmtId="0" fontId="38" fillId="18" borderId="0" xfId="0" applyNumberFormat="1" applyFont="1" applyFill="1" applyAlignment="1" applyProtection="1">
      <alignment vertical="center" shrinkToFit="1"/>
      <protection locked="0"/>
    </xf>
    <xf numFmtId="0" fontId="38" fillId="21" borderId="0" xfId="0" applyNumberFormat="1" applyFont="1" applyFill="1" applyAlignment="1" applyProtection="1">
      <alignment horizontal="left" vertical="center"/>
      <protection locked="0"/>
    </xf>
    <xf numFmtId="0" fontId="6" fillId="0" borderId="55" xfId="0" applyNumberFormat="1" applyFont="1" applyBorder="1" applyAlignment="1">
      <alignment horizontal="center" vertical="center"/>
    </xf>
    <xf numFmtId="0" fontId="38" fillId="18" borderId="0" xfId="0" applyNumberFormat="1" applyFont="1" applyFill="1" applyAlignment="1" applyProtection="1">
      <alignment vertical="center" wrapText="1" shrinkToFit="1"/>
      <protection locked="0"/>
    </xf>
    <xf numFmtId="9" fontId="17" fillId="15" borderId="0" xfId="0" applyFont="1" applyFill="1" applyAlignment="1" applyProtection="1">
      <alignment vertical="center" wrapText="1" shrinkToFit="1"/>
      <protection locked="0"/>
    </xf>
    <xf numFmtId="9" fontId="30" fillId="15" borderId="0" xfId="0" applyFont="1" applyFill="1" applyAlignment="1" applyProtection="1">
      <alignment vertical="center" wrapText="1" shrinkToFit="1"/>
      <protection locked="0"/>
    </xf>
    <xf numFmtId="9" fontId="0" fillId="15" borderId="0" xfId="0" applyFill="1" applyAlignment="1" applyProtection="1">
      <alignment vertical="center" wrapText="1" shrinkToFit="1"/>
      <protection locked="0"/>
    </xf>
    <xf numFmtId="182" fontId="17" fillId="0" borderId="0" xfId="0" applyNumberFormat="1" applyFont="1" applyAlignment="1">
      <alignment horizontal="center" vertical="center"/>
    </xf>
    <xf numFmtId="0" fontId="17" fillId="15" borderId="0" xfId="0" applyNumberFormat="1" applyFont="1" applyFill="1" applyAlignment="1" applyProtection="1">
      <alignment horizontal="center" vertical="center"/>
      <protection locked="0"/>
    </xf>
    <xf numFmtId="9" fontId="17" fillId="0" borderId="0" xfId="0" applyFont="1" applyAlignment="1">
      <alignment horizontal="center" vertical="center"/>
    </xf>
    <xf numFmtId="49" fontId="17" fillId="15" borderId="0" xfId="0" applyNumberFormat="1" applyFont="1" applyFill="1" applyAlignment="1" applyProtection="1">
      <alignment horizontal="center" vertical="center" shrinkToFit="1"/>
      <protection locked="0"/>
    </xf>
    <xf numFmtId="49" fontId="17" fillId="15" borderId="0" xfId="0" applyNumberFormat="1" applyFont="1" applyFill="1" applyAlignment="1" applyProtection="1">
      <alignment horizontal="left" vertical="center"/>
      <protection locked="0"/>
    </xf>
    <xf numFmtId="9" fontId="17" fillId="15" borderId="0" xfId="0" applyFont="1" applyFill="1" applyAlignment="1" applyProtection="1">
      <alignment horizontal="left" vertical="center"/>
      <protection locked="0"/>
    </xf>
    <xf numFmtId="9" fontId="17" fillId="18" borderId="0" xfId="0" applyFont="1" applyFill="1" applyAlignment="1">
      <alignment horizontal="left" vertical="center" shrinkToFit="1"/>
    </xf>
    <xf numFmtId="49" fontId="6" fillId="15" borderId="0" xfId="0" applyNumberFormat="1" applyFont="1" applyFill="1" applyAlignment="1" applyProtection="1">
      <alignment horizontal="left" vertical="center" shrinkToFit="1"/>
      <protection locked="0"/>
    </xf>
    <xf numFmtId="49" fontId="0" fillId="15" borderId="0" xfId="0" applyNumberFormat="1" applyFill="1" applyAlignment="1" applyProtection="1">
      <alignment horizontal="left" vertical="center" shrinkToFit="1"/>
      <protection locked="0"/>
    </xf>
    <xf numFmtId="9" fontId="17" fillId="16" borderId="0" xfId="0" applyFont="1" applyFill="1" applyAlignment="1" applyProtection="1">
      <alignment horizontal="center" vertical="center"/>
      <protection locked="0"/>
    </xf>
    <xf numFmtId="0" fontId="0" fillId="18" borderId="0" xfId="0" applyNumberFormat="1" applyFill="1" applyAlignment="1">
      <alignment horizontal="left" vertical="center" shrinkToFit="1"/>
    </xf>
    <xf numFmtId="49" fontId="17" fillId="18" borderId="0" xfId="0" applyNumberFormat="1" applyFont="1" applyFill="1" applyAlignment="1">
      <alignment vertical="center" shrinkToFit="1"/>
    </xf>
    <xf numFmtId="49" fontId="17" fillId="18" borderId="0" xfId="0" applyNumberFormat="1" applyFont="1" applyFill="1" applyAlignment="1">
      <alignment horizontal="center" vertical="center" shrinkToFit="1"/>
    </xf>
    <xf numFmtId="0" fontId="6" fillId="15" borderId="6" xfId="0" applyNumberFormat="1" applyFont="1" applyFill="1" applyBorder="1" applyAlignment="1" applyProtection="1">
      <alignment vertical="center" shrinkToFit="1"/>
      <protection locked="0"/>
    </xf>
    <xf numFmtId="0" fontId="6" fillId="15" borderId="13" xfId="0" applyNumberFormat="1" applyFont="1" applyFill="1" applyBorder="1" applyAlignment="1" applyProtection="1">
      <alignment vertical="center" shrinkToFit="1"/>
      <protection locked="0"/>
    </xf>
    <xf numFmtId="0" fontId="6" fillId="18" borderId="0" xfId="0" applyNumberFormat="1" applyFont="1" applyFill="1" applyAlignment="1">
      <alignment vertical="center" wrapText="1" shrinkToFit="1"/>
    </xf>
    <xf numFmtId="0" fontId="6" fillId="20" borderId="0" xfId="0" applyNumberFormat="1" applyFont="1" applyFill="1" applyAlignment="1">
      <alignment horizontal="left" vertical="center"/>
    </xf>
    <xf numFmtId="49" fontId="6" fillId="15" borderId="0" xfId="0" applyNumberFormat="1" applyFont="1" applyFill="1" applyAlignment="1">
      <alignment horizontal="left" vertical="center" shrinkToFit="1"/>
    </xf>
    <xf numFmtId="49" fontId="0" fillId="15" borderId="0" xfId="0" applyNumberFormat="1" applyFill="1" applyAlignment="1">
      <alignment horizontal="left" vertical="center" shrinkToFit="1"/>
    </xf>
    <xf numFmtId="49" fontId="17" fillId="15" borderId="0" xfId="0" applyNumberFormat="1" applyFont="1" applyFill="1" applyAlignment="1">
      <alignment horizontal="center" vertical="center" shrinkToFit="1"/>
    </xf>
    <xf numFmtId="9" fontId="32" fillId="0" borderId="0" xfId="0" applyFont="1" applyAlignment="1">
      <alignment horizontal="center" vertical="center"/>
    </xf>
    <xf numFmtId="9" fontId="33" fillId="0" borderId="0" xfId="0" applyFont="1" applyAlignment="1">
      <alignment horizontal="center" vertical="center"/>
    </xf>
  </cellXfs>
  <cellStyles count="15">
    <cellStyle name="パーセント 2" xfId="13" xr:uid="{00000000-0005-0000-0000-000000000000}"/>
    <cellStyle name="通貨 2" xfId="1" xr:uid="{00000000-0005-0000-0000-000001000000}"/>
    <cellStyle name="通貨 2 2" xfId="2" xr:uid="{00000000-0005-0000-0000-000002000000}"/>
    <cellStyle name="通貨 2 2 2" xfId="3" xr:uid="{00000000-0005-0000-0000-000003000000}"/>
    <cellStyle name="通貨 2 3" xfId="4" xr:uid="{00000000-0005-0000-0000-000004000000}"/>
    <cellStyle name="標準" xfId="0" builtinId="0"/>
    <cellStyle name="標準 2" xfId="5" xr:uid="{00000000-0005-0000-0000-000006000000}"/>
    <cellStyle name="標準 2 2" xfId="14" xr:uid="{00000000-0005-0000-0000-000007000000}"/>
    <cellStyle name="標準 3" xfId="6" xr:uid="{00000000-0005-0000-0000-000008000000}"/>
    <cellStyle name="標準 4" xfId="7" xr:uid="{00000000-0005-0000-0000-000009000000}"/>
    <cellStyle name="標準 5" xfId="8" xr:uid="{00000000-0005-0000-0000-00000A000000}"/>
    <cellStyle name="標準 5 2" xfId="9" xr:uid="{00000000-0005-0000-0000-00000B000000}"/>
    <cellStyle name="標準 5 2 2" xfId="10" xr:uid="{00000000-0005-0000-0000-00000C000000}"/>
    <cellStyle name="標準 5 3" xfId="11" xr:uid="{00000000-0005-0000-0000-00000D000000}"/>
    <cellStyle name="標準 6" xfId="12" xr:uid="{00000000-0005-0000-0000-00000E000000}"/>
  </cellStyles>
  <dxfs count="0"/>
  <tableStyles count="0" defaultTableStyle="TableStyleMedium2" defaultPivotStyle="PivotStyleLight16"/>
  <colors>
    <mruColors>
      <color rgb="FFFFFF99"/>
      <color rgb="FF99CC00"/>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32</xdr:col>
      <xdr:colOff>133350</xdr:colOff>
      <xdr:row>40</xdr:row>
      <xdr:rowOff>19050</xdr:rowOff>
    </xdr:from>
    <xdr:ext cx="1981200" cy="642484"/>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791325" y="10277475"/>
          <a:ext cx="1981200" cy="642484"/>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水色のセルは他で入力したデータが反映されます。</a:t>
          </a:r>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oneCellAnchor>
    <xdr:from>
      <xdr:col>32</xdr:col>
      <xdr:colOff>161925</xdr:colOff>
      <xdr:row>10</xdr:row>
      <xdr:rowOff>123825</xdr:rowOff>
    </xdr:from>
    <xdr:ext cx="1981200" cy="45910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819900" y="2752725"/>
          <a:ext cx="1981200" cy="45910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ピンクのセルは、連名の場合にご入力下さい。</a:t>
          </a:r>
          <a:endParaRPr kumimoji="1" lang="en-US" altLang="ja-JP" sz="1100"/>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32</xdr:col>
      <xdr:colOff>161925</xdr:colOff>
      <xdr:row>3</xdr:row>
      <xdr:rowOff>107950</xdr:rowOff>
    </xdr:from>
    <xdr:ext cx="1981200" cy="642484"/>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819900" y="555625"/>
          <a:ext cx="1981200" cy="642484"/>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水色のセルは他で入力したデータが反映されます。</a:t>
          </a:r>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20</xdr:col>
      <xdr:colOff>85726</xdr:colOff>
      <xdr:row>11</xdr:row>
      <xdr:rowOff>133350</xdr:rowOff>
    </xdr:from>
    <xdr:ext cx="1981200" cy="1192634"/>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276726" y="1895475"/>
          <a:ext cx="1981200" cy="1192634"/>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この第四面は別紙の自己評価一覧表に明示、添付すれば</a:t>
          </a:r>
          <a:endParaRPr kumimoji="1" lang="en-US" altLang="ja-JP" sz="1100"/>
        </a:p>
        <a:p>
          <a:r>
            <a:rPr kumimoji="1" lang="ja-JP" altLang="en-US" sz="1100"/>
            <a:t>別途提出する必要はありません。</a:t>
          </a:r>
          <a:endParaRPr kumimoji="1" lang="en-US" altLang="ja-JP" sz="1100"/>
        </a:p>
        <a:p>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oneCellAnchor>
    <xdr:from>
      <xdr:col>18</xdr:col>
      <xdr:colOff>0</xdr:colOff>
      <xdr:row>0</xdr:row>
      <xdr:rowOff>47625</xdr:rowOff>
    </xdr:from>
    <xdr:ext cx="1981200" cy="642484"/>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771900" y="47625"/>
          <a:ext cx="1981200" cy="642484"/>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店舗併用住宅用</a:t>
          </a:r>
          <a:endParaRPr kumimoji="1" lang="en-US" altLang="ja-JP" sz="1100"/>
        </a:p>
        <a:p>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19</xdr:col>
      <xdr:colOff>124238</xdr:colOff>
      <xdr:row>4</xdr:row>
      <xdr:rowOff>33130</xdr:rowOff>
    </xdr:from>
    <xdr:ext cx="2087218" cy="1383195"/>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841434" y="836543"/>
          <a:ext cx="2087218" cy="1383195"/>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この第四面は別紙の自己評価一覧表に明示、添付すれば、別途提出する必要はありません。</a:t>
          </a:r>
          <a:endParaRPr kumimoji="1" lang="en-US" altLang="ja-JP" sz="1200"/>
        </a:p>
        <a:p>
          <a:r>
            <a:rPr kumimoji="1" lang="en-US" altLang="ja-JP" sz="1200"/>
            <a:t>(</a:t>
          </a:r>
          <a:r>
            <a:rPr kumimoji="1" lang="ja-JP" altLang="en-US" sz="1200"/>
            <a:t>このﾃｷｽﾄﾎﾞｯｸｽは印刷されません</a:t>
          </a:r>
          <a:r>
            <a:rPr kumimoji="1" lang="en-US" altLang="ja-JP" sz="1200"/>
            <a:t>)</a:t>
          </a:r>
          <a:endParaRPr kumimoji="1" lang="ja-JP" altLang="en-US" sz="1200"/>
        </a:p>
      </xdr:txBody>
    </xdr:sp>
    <xdr:clientData fPrintsWithSheet="0"/>
  </xdr:oneCellAnchor>
  <xdr:oneCellAnchor>
    <xdr:from>
      <xdr:col>20</xdr:col>
      <xdr:colOff>1</xdr:colOff>
      <xdr:row>0</xdr:row>
      <xdr:rowOff>115957</xdr:rowOff>
    </xdr:from>
    <xdr:ext cx="1981200" cy="642484"/>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841436" y="115957"/>
          <a:ext cx="1981200" cy="642484"/>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長屋・共同住宅用</a:t>
          </a:r>
          <a:endParaRPr kumimoji="1" lang="en-US" altLang="ja-JP" sz="1100"/>
        </a:p>
        <a:p>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32</xdr:col>
      <xdr:colOff>133350</xdr:colOff>
      <xdr:row>44</xdr:row>
      <xdr:rowOff>19050</xdr:rowOff>
    </xdr:from>
    <xdr:ext cx="1981200" cy="642484"/>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791325" y="10277475"/>
          <a:ext cx="1981200" cy="642484"/>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水色のセルは他で入力したデータが反映されます。</a:t>
          </a:r>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oneCellAnchor>
    <xdr:from>
      <xdr:col>32</xdr:col>
      <xdr:colOff>161925</xdr:colOff>
      <xdr:row>10</xdr:row>
      <xdr:rowOff>123825</xdr:rowOff>
    </xdr:from>
    <xdr:ext cx="1981200" cy="981075"/>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819900" y="2752725"/>
          <a:ext cx="1981200" cy="981075"/>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ピンクのセルは、連名の場合に設計住宅性能評価申請書の入力内容が、反映されます。</a:t>
          </a:r>
          <a:endParaRPr kumimoji="1" lang="en-US" altLang="ja-JP" sz="1100"/>
        </a:p>
      </xdr:txBody>
    </xdr:sp>
    <xdr:clientData fPrintsWithSheet="0"/>
  </xdr:oneCellAnchor>
  <xdr:oneCellAnchor>
    <xdr:from>
      <xdr:col>32</xdr:col>
      <xdr:colOff>152400</xdr:colOff>
      <xdr:row>14</xdr:row>
      <xdr:rowOff>95250</xdr:rowOff>
    </xdr:from>
    <xdr:ext cx="1981200" cy="825867"/>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6810375" y="3867150"/>
          <a:ext cx="1981200" cy="82586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水色のセルは設計評価申請書の入力内容が反映されます。</a:t>
          </a:r>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oneCellAnchor>
    <xdr:from>
      <xdr:col>32</xdr:col>
      <xdr:colOff>142141</xdr:colOff>
      <xdr:row>6</xdr:row>
      <xdr:rowOff>50555</xdr:rowOff>
    </xdr:from>
    <xdr:ext cx="1981200" cy="825867"/>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6800116" y="1536455"/>
          <a:ext cx="1981200" cy="82586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第四面については、設計評価申請書のものをお使い下さい。</a:t>
          </a:r>
          <a:endParaRPr kumimoji="1" lang="en-US" altLang="ja-JP" sz="1100"/>
        </a:p>
        <a:p>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10</xdr:row>
      <xdr:rowOff>66676</xdr:rowOff>
    </xdr:from>
    <xdr:ext cx="1685925" cy="1063992"/>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0" y="2695576"/>
          <a:ext cx="1685925" cy="1063992"/>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水色・ピンクのセルは設計評価申請書の入力内容が反映されます。</a:t>
          </a:r>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oneCellAnchor>
    <xdr:from>
      <xdr:col>21</xdr:col>
      <xdr:colOff>180975</xdr:colOff>
      <xdr:row>49</xdr:row>
      <xdr:rowOff>190500</xdr:rowOff>
    </xdr:from>
    <xdr:ext cx="1981200" cy="825867"/>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4581525" y="12230100"/>
          <a:ext cx="1981200" cy="82586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水色のセルは設計評価申請書の入力内容が反映されます。</a:t>
          </a:r>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oneCellAnchor>
    <xdr:from>
      <xdr:col>20</xdr:col>
      <xdr:colOff>85725</xdr:colOff>
      <xdr:row>101</xdr:row>
      <xdr:rowOff>95250</xdr:rowOff>
    </xdr:from>
    <xdr:ext cx="1981200" cy="825867"/>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4276725" y="22545675"/>
          <a:ext cx="1981200" cy="82586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水色のセルは設計評価申請書の入力内容が反映されます。</a:t>
          </a:r>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oneCellAnchor>
    <xdr:from>
      <xdr:col>32</xdr:col>
      <xdr:colOff>200025</xdr:colOff>
      <xdr:row>10</xdr:row>
      <xdr:rowOff>228600</xdr:rowOff>
    </xdr:from>
    <xdr:ext cx="1981200" cy="459100"/>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6858000" y="2857500"/>
          <a:ext cx="1981200" cy="45910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ピンクのセルは、連名の場合にご入力下さい。</a:t>
          </a:r>
          <a:endParaRPr kumimoji="1" lang="en-US" altLang="ja-JP" sz="1100"/>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20</xdr:col>
      <xdr:colOff>180975</xdr:colOff>
      <xdr:row>21</xdr:row>
      <xdr:rowOff>142875</xdr:rowOff>
    </xdr:from>
    <xdr:ext cx="1981200" cy="1009251"/>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4371975" y="4410075"/>
          <a:ext cx="1981200" cy="1009251"/>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申請者・建築主・設計者については、設計評価のものをお使い下さい。</a:t>
          </a:r>
          <a:endParaRPr kumimoji="1" lang="en-US" altLang="ja-JP" sz="1100"/>
        </a:p>
        <a:p>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2590800</xdr:colOff>
      <xdr:row>8</xdr:row>
      <xdr:rowOff>104775</xdr:rowOff>
    </xdr:from>
    <xdr:ext cx="1981200" cy="825867"/>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933825" y="1704975"/>
          <a:ext cx="1981200" cy="82586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水色のセルは設計評価申請書の入力内容が反映されます。</a:t>
          </a:r>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xdr:col>
      <xdr:colOff>2505075</xdr:colOff>
      <xdr:row>11</xdr:row>
      <xdr:rowOff>0</xdr:rowOff>
    </xdr:from>
    <xdr:ext cx="1981200" cy="825867"/>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848100" y="2114550"/>
          <a:ext cx="1981200" cy="82586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水色のセルは設計評価申請書の入力内容が反映されます。</a:t>
          </a:r>
          <a:r>
            <a:rPr kumimoji="1" lang="en-US" altLang="ja-JP" sz="1100"/>
            <a:t>(</a:t>
          </a:r>
          <a:r>
            <a:rPr kumimoji="1" lang="ja-JP" altLang="en-US" sz="1100"/>
            <a:t>このﾃｷｽﾄﾎﾞｯｸｽは印刷されません</a:t>
          </a:r>
          <a:r>
            <a:rPr kumimoji="1" lang="en-US" altLang="ja-JP" sz="1100"/>
            <a:t>)</a:t>
          </a:r>
          <a:endParaRPr kumimoji="1" lang="ja-JP" altLang="en-US" sz="1100"/>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s\000&#20849;&#26377;\&#20303;&#23429;&#24615;&#33021;&#35413;&#20385;&#35506;\&#24615;&#33021;&#35413;&#20385;&#65288;&#35413;&#20385;&#35506;&#20849;&#36890;&#65289;\&#30003;&#35531;&#26360;&#12288;2018&#20316;&#25104;\&#24314;&#35373;&#20303;&#23429;&#24615;&#33021;&#35413;&#20385;&#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s\&#20303;&#23429;&#24615;&#33021;&#35413;&#20385;&#35506;\&#24615;&#33021;&#35413;&#20385;&#65288;&#35413;&#20385;&#35506;&#20849;&#36890;&#65289;\&#26377;&#36032;&#24693;&#26792;\&#35373;&#35336;&#20303;&#23429;&#24615;&#33021;&#35413;&#20385;&#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HEET"/>
      <sheetName val="DATA"/>
      <sheetName val="項目リスト"/>
      <sheetName val="建設住宅性能評価申請書"/>
      <sheetName val="説明"/>
    </sheetNames>
    <sheetDataSet>
      <sheetData sheetId="0">
        <row r="6">
          <cell r="B6">
            <v>0</v>
          </cell>
        </row>
      </sheetData>
      <sheetData sheetId="1">
        <row r="7">
          <cell r="D7" t="str">
            <v>建築物</v>
          </cell>
        </row>
        <row r="8">
          <cell r="D8">
            <v>101</v>
          </cell>
        </row>
        <row r="9">
          <cell r="D9">
            <v>1</v>
          </cell>
        </row>
        <row r="10">
          <cell r="D10" t="str">
            <v>SJK-KA185701490</v>
          </cell>
        </row>
        <row r="11">
          <cell r="D11" t="str">
            <v>2018/05/08</v>
          </cell>
        </row>
        <row r="12">
          <cell r="D12" t="str">
            <v>SJK-KX185701760</v>
          </cell>
        </row>
        <row r="13">
          <cell r="D13" t="str">
            <v>2018/05/15</v>
          </cell>
          <cell r="F13" t="str">
            <v>2018/05/15</v>
          </cell>
        </row>
        <row r="17">
          <cell r="D17">
            <v>43195</v>
          </cell>
          <cell r="F17">
            <v>43195</v>
          </cell>
        </row>
        <row r="21">
          <cell r="D21" t="str">
            <v>春日部事務所</v>
          </cell>
        </row>
        <row r="22">
          <cell r="D22" t="str">
            <v>RSIアセットマネジメント合同会社</v>
          </cell>
          <cell r="F22" t="str">
            <v>RSIアセットマネジメント合同会社</v>
          </cell>
        </row>
        <row r="23">
          <cell r="D23" t="str">
            <v>ｱｰﾙｴｽｱｲｱｾｯﾄﾏﾈｼﾞﾒﾝﾄｺﾞｳﾄﾞｳｶﾞｲｼｬ</v>
          </cell>
        </row>
        <row r="24">
          <cell r="D24" t="str">
            <v/>
          </cell>
        </row>
        <row r="25">
          <cell r="D25" t="str">
            <v/>
          </cell>
        </row>
        <row r="26">
          <cell r="D26" t="str">
            <v>代表社員 松田紳吾</v>
          </cell>
          <cell r="F26" t="str">
            <v>代表社員 松田紳吾</v>
          </cell>
        </row>
        <row r="27">
          <cell r="D27" t="str">
            <v>ﾀﾞｲﾋｮｳｼｬｲﾝ ﾏﾂﾀﾞｼﾝｺﾞ</v>
          </cell>
        </row>
        <row r="29">
          <cell r="D29" t="str">
            <v>141-0022</v>
          </cell>
        </row>
        <row r="30">
          <cell r="D30" t="str">
            <v>東京都品川区東五反田一丁目2番45号</v>
          </cell>
        </row>
        <row r="31">
          <cell r="D31" t="str">
            <v>090-2419-4725</v>
          </cell>
        </row>
        <row r="33">
          <cell r="F33" t="str">
            <v>代表社員 松田紳吾</v>
          </cell>
        </row>
        <row r="37">
          <cell r="D37" t="str">
            <v>一級建築士大臣登録第149294号</v>
          </cell>
        </row>
        <row r="38">
          <cell r="D38" t="str">
            <v>新井　啓三</v>
          </cell>
        </row>
        <row r="39">
          <cell r="D39" t="str">
            <v/>
          </cell>
        </row>
        <row r="40">
          <cell r="D40" t="str">
            <v>一級建築士事務所埼玉県知事登録第(6)3032号</v>
          </cell>
        </row>
        <row r="41">
          <cell r="D41" t="str">
            <v>a&amp;a設計工房</v>
          </cell>
        </row>
        <row r="42">
          <cell r="D42" t="str">
            <v>340-0114</v>
          </cell>
        </row>
        <row r="43">
          <cell r="D43" t="str">
            <v>埼玉県幸手市東2-35-16</v>
          </cell>
        </row>
        <row r="44">
          <cell r="D44" t="str">
            <v>0480-43-9050</v>
          </cell>
        </row>
        <row r="46">
          <cell r="D46" t="str">
            <v>一級建築士大臣登録第246674号</v>
          </cell>
        </row>
        <row r="47">
          <cell r="D47" t="str">
            <v>木本　紀光</v>
          </cell>
        </row>
        <row r="48">
          <cell r="D48" t="str">
            <v>一級建築士事務所埼玉県知事登録第(5)6644号</v>
          </cell>
        </row>
        <row r="49">
          <cell r="D49" t="str">
            <v>株式会社エアロック一級建築士事務所</v>
          </cell>
        </row>
        <row r="50">
          <cell r="D50" t="str">
            <v>347-0058</v>
          </cell>
        </row>
        <row r="51">
          <cell r="D51" t="str">
            <v>埼玉県加須市岡古井165-2</v>
          </cell>
        </row>
        <row r="52">
          <cell r="D52" t="str">
            <v>0480-61-7701</v>
          </cell>
        </row>
        <row r="53">
          <cell r="D53" t="str">
            <v>一級建築士大臣登録第246674号</v>
          </cell>
        </row>
        <row r="54">
          <cell r="D54" t="str">
            <v>木本　紀光</v>
          </cell>
        </row>
        <row r="55">
          <cell r="D55" t="str">
            <v>一級建築士事務所埼玉県知事登録第(5)6644号</v>
          </cell>
        </row>
        <row r="56">
          <cell r="D56" t="str">
            <v>株式会社エアロック一級建築士事務所</v>
          </cell>
        </row>
        <row r="57">
          <cell r="D57" t="str">
            <v>347-0058</v>
          </cell>
        </row>
        <row r="58">
          <cell r="D58" t="str">
            <v>埼玉県加須市岡古井165-2</v>
          </cell>
        </row>
        <row r="59">
          <cell r="D59" t="str">
            <v>0480-61-7701</v>
          </cell>
        </row>
        <row r="60">
          <cell r="D60" t="str">
            <v>木本　紀光</v>
          </cell>
        </row>
        <row r="61">
          <cell r="D61" t="str">
            <v>埼玉県知事第（般28）52567号</v>
          </cell>
        </row>
        <row r="62">
          <cell r="D62" t="str">
            <v>株式会社エアロック</v>
          </cell>
          <cell r="F62" t="str">
            <v>株式会社エアロック</v>
          </cell>
        </row>
        <row r="63">
          <cell r="D63" t="str">
            <v>347-0058</v>
          </cell>
        </row>
        <row r="64">
          <cell r="D64" t="str">
            <v>埼玉県加須市岡古井165-2</v>
          </cell>
        </row>
        <row r="65">
          <cell r="D65" t="str">
            <v>0480-61-7701</v>
          </cell>
        </row>
        <row r="66">
          <cell r="F66" t="b">
            <v>0</v>
          </cell>
        </row>
        <row r="68">
          <cell r="D68" t="str">
            <v>坂戸市関間６ × ３ 階新築工事</v>
          </cell>
        </row>
        <row r="69">
          <cell r="D69" t="str">
            <v>坂戸都市計画事業関間4丁目土地区画整理事業22街区2画地
（底地：坂戸市関間四丁目109-17，111-1，117-2）</v>
          </cell>
        </row>
        <row r="70">
          <cell r="D70" t="str">
            <v/>
          </cell>
        </row>
        <row r="71">
          <cell r="D71" t="str">
            <v>都市計画区域内</v>
          </cell>
        </row>
        <row r="72">
          <cell r="D72">
            <v>1</v>
          </cell>
        </row>
        <row r="73">
          <cell r="D73" t="str">
            <v/>
          </cell>
        </row>
        <row r="74">
          <cell r="D74" t="str">
            <v/>
          </cell>
        </row>
        <row r="75">
          <cell r="D75" t="str">
            <v>市街化区域</v>
          </cell>
        </row>
        <row r="76">
          <cell r="D76">
            <v>1</v>
          </cell>
        </row>
        <row r="77">
          <cell r="D77" t="str">
            <v/>
          </cell>
        </row>
        <row r="78">
          <cell r="D78" t="str">
            <v/>
          </cell>
        </row>
        <row r="79">
          <cell r="D79" t="str">
            <v>指定なし</v>
          </cell>
        </row>
        <row r="80">
          <cell r="D80" t="str">
            <v/>
          </cell>
        </row>
        <row r="81">
          <cell r="D81" t="str">
            <v/>
          </cell>
        </row>
        <row r="82">
          <cell r="D82" t="str">
            <v>1</v>
          </cell>
        </row>
        <row r="83">
          <cell r="D83" t="str">
            <v>1</v>
          </cell>
        </row>
        <row r="84">
          <cell r="D84">
            <v>222.81</v>
          </cell>
        </row>
        <row r="85">
          <cell r="D85">
            <v>155.80000000000001</v>
          </cell>
        </row>
        <row r="86">
          <cell r="D86">
            <v>385.02</v>
          </cell>
        </row>
        <row r="87">
          <cell r="D87" t="str">
            <v>共同住宅</v>
          </cell>
        </row>
        <row r="88">
          <cell r="D88" t="str">
            <v>08030</v>
          </cell>
        </row>
        <row r="96">
          <cell r="D96" t="str">
            <v>新築</v>
          </cell>
        </row>
        <row r="97">
          <cell r="D97">
            <v>3</v>
          </cell>
        </row>
        <row r="98">
          <cell r="D98" t="str">
            <v/>
          </cell>
        </row>
        <row r="99">
          <cell r="D99" t="str">
            <v>木造（在来工法）</v>
          </cell>
        </row>
        <row r="100">
          <cell r="D100" t="str">
            <v/>
          </cell>
        </row>
        <row r="101">
          <cell r="D101">
            <v>9.7210000000000001</v>
          </cell>
        </row>
        <row r="102">
          <cell r="D102">
            <v>8.94</v>
          </cell>
        </row>
        <row r="103">
          <cell r="D103" t="str">
            <v>共同住宅</v>
          </cell>
        </row>
        <row r="104">
          <cell r="D104" t="str">
            <v>新築</v>
          </cell>
        </row>
        <row r="105">
          <cell r="D105">
            <v>1</v>
          </cell>
        </row>
        <row r="106">
          <cell r="D106" t="str">
            <v/>
          </cell>
        </row>
        <row r="107">
          <cell r="D107" t="str">
            <v/>
          </cell>
        </row>
        <row r="108">
          <cell r="D108" t="str">
            <v/>
          </cell>
        </row>
        <row r="109">
          <cell r="D109">
            <v>377.37</v>
          </cell>
        </row>
        <row r="110">
          <cell r="D110" t="str">
            <v>3</v>
          </cell>
        </row>
        <row r="111">
          <cell r="D111" t="str">
            <v>0</v>
          </cell>
        </row>
        <row r="112">
          <cell r="D112">
            <v>43230</v>
          </cell>
          <cell r="F112">
            <v>43230</v>
          </cell>
        </row>
        <row r="116">
          <cell r="D116">
            <v>43404</v>
          </cell>
          <cell r="F116">
            <v>43404</v>
          </cell>
        </row>
        <row r="123">
          <cell r="D123" t="str">
            <v>木造（在来工法）</v>
          </cell>
        </row>
        <row r="124">
          <cell r="D124" t="str">
            <v>第一種中高層住居専用地域</v>
          </cell>
        </row>
        <row r="126">
          <cell r="F126">
            <v>0</v>
          </cell>
        </row>
        <row r="127">
          <cell r="F127">
            <v>6</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HEET"/>
      <sheetName val="DATA"/>
      <sheetName val="項目リスト"/>
      <sheetName val="設計住宅性能評価申請書"/>
      <sheetName val="説明"/>
      <sheetName val="設計評価　必要図書"/>
    </sheetNames>
    <sheetDataSet>
      <sheetData sheetId="0">
        <row r="6">
          <cell r="B6">
            <v>0</v>
          </cell>
        </row>
      </sheetData>
      <sheetData sheetId="1">
        <row r="7">
          <cell r="D7" t="str">
            <v>建築物</v>
          </cell>
        </row>
        <row r="8">
          <cell r="D8">
            <v>101</v>
          </cell>
        </row>
        <row r="9">
          <cell r="D9">
            <v>1</v>
          </cell>
        </row>
        <row r="10">
          <cell r="D10" t="str">
            <v>SJK-KA185701490</v>
          </cell>
        </row>
        <row r="11">
          <cell r="D11" t="str">
            <v>2018/05/08</v>
          </cell>
        </row>
        <row r="12">
          <cell r="D12" t="str">
            <v>SJK-KX185701760</v>
          </cell>
        </row>
        <row r="13">
          <cell r="D13" t="str">
            <v>2018/05/15</v>
          </cell>
          <cell r="F13" t="str">
            <v>2018/05/15</v>
          </cell>
        </row>
        <row r="17">
          <cell r="D17">
            <v>43195</v>
          </cell>
          <cell r="F17">
            <v>43195</v>
          </cell>
        </row>
        <row r="21">
          <cell r="D21" t="str">
            <v>春日部事務所</v>
          </cell>
        </row>
        <row r="22">
          <cell r="D22" t="str">
            <v>RSIアセットマネジメント合同会社</v>
          </cell>
          <cell r="F22" t="str">
            <v>RSIアセットマネジメント合同会社</v>
          </cell>
        </row>
        <row r="23">
          <cell r="D23" t="str">
            <v>ｱｰﾙｴｽｱｲｱｾｯﾄﾏﾈｼﾞﾒﾝﾄｺﾞｳﾄﾞｳｶﾞｲｼｬ</v>
          </cell>
        </row>
        <row r="24">
          <cell r="D24" t="str">
            <v/>
          </cell>
        </row>
        <row r="25">
          <cell r="D25" t="str">
            <v/>
          </cell>
        </row>
        <row r="26">
          <cell r="D26" t="str">
            <v>代表社員 松田紳吾</v>
          </cell>
          <cell r="F26" t="str">
            <v>代表社員 松田紳吾</v>
          </cell>
        </row>
        <row r="27">
          <cell r="D27" t="str">
            <v>ﾀﾞｲﾋｮｳｼｬｲﾝ ﾏﾂﾀﾞｼﾝｺﾞ</v>
          </cell>
        </row>
        <row r="28">
          <cell r="F28" t="str">
            <v>ﾀﾞｲﾋｮｳｼｬｲﾝ ﾏﾂﾀﾞｼﾝｺﾞ</v>
          </cell>
        </row>
        <row r="29">
          <cell r="D29" t="str">
            <v>141-0022</v>
          </cell>
          <cell r="F29" t="str">
            <v>141-0022</v>
          </cell>
        </row>
        <row r="30">
          <cell r="D30" t="str">
            <v>東京都品川区東五反田一丁目2番45号</v>
          </cell>
          <cell r="F30" t="str">
            <v>東京都品川区東五反田一丁目2番45号</v>
          </cell>
        </row>
        <row r="31">
          <cell r="D31" t="str">
            <v>090-2419-4725</v>
          </cell>
          <cell r="F31" t="str">
            <v>090-2419-4725</v>
          </cell>
        </row>
        <row r="32">
          <cell r="F32" t="str">
            <v>代表社員 松田紳吾</v>
          </cell>
        </row>
        <row r="33">
          <cell r="F33" t="str">
            <v>代表社員 松田紳吾</v>
          </cell>
        </row>
        <row r="35">
          <cell r="F35" t="str">
            <v>RSIアセットマネジメント合同会社</v>
          </cell>
        </row>
        <row r="36">
          <cell r="F36" t="str">
            <v>代表社員 松田紳吾</v>
          </cell>
        </row>
        <row r="37">
          <cell r="D37" t="str">
            <v>一級建築士大臣登録第149294号</v>
          </cell>
        </row>
        <row r="38">
          <cell r="D38" t="str">
            <v>新井　啓三</v>
          </cell>
        </row>
        <row r="39">
          <cell r="D39" t="str">
            <v/>
          </cell>
        </row>
        <row r="40">
          <cell r="D40" t="str">
            <v>一級建築士事務所埼玉県知事登録第(6)3032号</v>
          </cell>
        </row>
        <row r="41">
          <cell r="D41" t="str">
            <v>a&amp;a設計工房</v>
          </cell>
        </row>
        <row r="42">
          <cell r="D42" t="str">
            <v>340-0114</v>
          </cell>
          <cell r="F42" t="str">
            <v>340-0114</v>
          </cell>
        </row>
        <row r="43">
          <cell r="D43" t="str">
            <v>埼玉県幸手市東2-35-16</v>
          </cell>
          <cell r="F43" t="str">
            <v>埼玉県幸手市東2-35-16</v>
          </cell>
        </row>
        <row r="44">
          <cell r="D44" t="str">
            <v>0480-43-9050</v>
          </cell>
          <cell r="F44" t="str">
            <v>0480-43-9050</v>
          </cell>
        </row>
        <row r="45">
          <cell r="F45" t="str">
            <v>a&amp;a設計工房　新井　啓三</v>
          </cell>
        </row>
        <row r="46">
          <cell r="D46" t="str">
            <v>一級建築士大臣登録第246674号</v>
          </cell>
          <cell r="F46" t="str">
            <v>一級建築士大臣登録第246674号</v>
          </cell>
        </row>
        <row r="47">
          <cell r="D47" t="str">
            <v>木本　紀光</v>
          </cell>
          <cell r="F47" t="str">
            <v>木本　紀光</v>
          </cell>
        </row>
        <row r="48">
          <cell r="D48" t="str">
            <v>一級建築士事務所埼玉県知事登録第(5)6644号</v>
          </cell>
          <cell r="F48" t="str">
            <v>一級建築士事務所埼玉県知事登録第(5)6644号</v>
          </cell>
        </row>
        <row r="49">
          <cell r="D49" t="str">
            <v>株式会社エアロック一級建築士事務所</v>
          </cell>
          <cell r="F49" t="str">
            <v>株式会社エアロック一級建築士事務所</v>
          </cell>
        </row>
        <row r="50">
          <cell r="D50" t="str">
            <v>347-0058</v>
          </cell>
          <cell r="F50" t="str">
            <v>347-0058</v>
          </cell>
        </row>
        <row r="51">
          <cell r="D51" t="str">
            <v>埼玉県加須市岡古井165-2</v>
          </cell>
          <cell r="F51" t="str">
            <v>埼玉県加須市岡古井165-2</v>
          </cell>
        </row>
        <row r="52">
          <cell r="D52" t="str">
            <v>0480-61-7701</v>
          </cell>
          <cell r="F52" t="str">
            <v>0480-61-7701</v>
          </cell>
        </row>
        <row r="53">
          <cell r="D53" t="str">
            <v>一級建築士大臣登録第246674号</v>
          </cell>
        </row>
        <row r="54">
          <cell r="D54" t="str">
            <v>木本　紀光</v>
          </cell>
        </row>
        <row r="55">
          <cell r="D55" t="str">
            <v>一級建築士事務所埼玉県知事登録第(5)6644号</v>
          </cell>
        </row>
        <row r="56">
          <cell r="D56" t="str">
            <v>株式会社エアロック一級建築士事務所</v>
          </cell>
        </row>
        <row r="57">
          <cell r="D57" t="str">
            <v>347-0058</v>
          </cell>
        </row>
        <row r="58">
          <cell r="D58" t="str">
            <v>埼玉県加須市岡古井165-2</v>
          </cell>
        </row>
        <row r="59">
          <cell r="D59" t="str">
            <v>0480-61-7701</v>
          </cell>
        </row>
        <row r="60">
          <cell r="D60" t="str">
            <v>木本　紀光</v>
          </cell>
        </row>
        <row r="61">
          <cell r="D61" t="str">
            <v>埼玉県知事第（般28）52567号</v>
          </cell>
        </row>
        <row r="62">
          <cell r="D62" t="str">
            <v>株式会社エアロック</v>
          </cell>
          <cell r="F62" t="str">
            <v>株式会社エアロック</v>
          </cell>
        </row>
        <row r="63">
          <cell r="D63" t="str">
            <v>347-0058</v>
          </cell>
        </row>
        <row r="64">
          <cell r="D64" t="str">
            <v>埼玉県加須市岡古井165-2</v>
          </cell>
        </row>
        <row r="65">
          <cell r="D65" t="str">
            <v>0480-61-7701</v>
          </cell>
        </row>
        <row r="66">
          <cell r="F66" t="b">
            <v>0</v>
          </cell>
        </row>
        <row r="68">
          <cell r="D68" t="str">
            <v>坂戸市関間６ × ３ 階新築工事</v>
          </cell>
          <cell r="F68" t="str">
            <v>坂戸市関間６ × ３ 階新築工事</v>
          </cell>
        </row>
        <row r="69">
          <cell r="D69" t="str">
            <v>坂戸都市計画事業関間4丁目土地区画整理事業22街区2画地
（底地：坂戸市関間四丁目109-17，111-1，117-2）</v>
          </cell>
          <cell r="F69" t="str">
            <v>坂戸都市計画事業関間4丁目土地区画整理事業22街区2画地
（底地：坂戸市関間四丁目109-17，111-1，117-2）</v>
          </cell>
        </row>
        <row r="70">
          <cell r="D70" t="str">
            <v/>
          </cell>
        </row>
        <row r="71">
          <cell r="D71" t="str">
            <v>都市計画区域内</v>
          </cell>
        </row>
        <row r="72">
          <cell r="D72">
            <v>1</v>
          </cell>
          <cell r="F72" t="str">
            <v>■</v>
          </cell>
        </row>
        <row r="73">
          <cell r="D73" t="str">
            <v/>
          </cell>
          <cell r="F73" t="str">
            <v>□</v>
          </cell>
        </row>
        <row r="74">
          <cell r="D74" t="str">
            <v/>
          </cell>
          <cell r="F74" t="str">
            <v>□</v>
          </cell>
        </row>
        <row r="75">
          <cell r="D75" t="str">
            <v>市街化区域</v>
          </cell>
        </row>
        <row r="76">
          <cell r="D76">
            <v>1</v>
          </cell>
          <cell r="F76" t="str">
            <v>■</v>
          </cell>
        </row>
        <row r="77">
          <cell r="D77" t="str">
            <v/>
          </cell>
          <cell r="F77" t="str">
            <v>□</v>
          </cell>
        </row>
        <row r="78">
          <cell r="D78" t="str">
            <v/>
          </cell>
          <cell r="F78" t="str">
            <v>□</v>
          </cell>
        </row>
        <row r="79">
          <cell r="D79" t="str">
            <v>指定なし</v>
          </cell>
        </row>
        <row r="80">
          <cell r="D80" t="str">
            <v/>
          </cell>
          <cell r="F80" t="str">
            <v>□</v>
          </cell>
        </row>
        <row r="81">
          <cell r="D81" t="str">
            <v/>
          </cell>
          <cell r="F81" t="str">
            <v>□</v>
          </cell>
        </row>
        <row r="82">
          <cell r="D82" t="str">
            <v>1</v>
          </cell>
          <cell r="F82" t="str">
            <v>□</v>
          </cell>
        </row>
        <row r="83">
          <cell r="D83" t="str">
            <v>1</v>
          </cell>
        </row>
        <row r="84">
          <cell r="D84">
            <v>222.81</v>
          </cell>
          <cell r="F84">
            <v>222.81</v>
          </cell>
        </row>
        <row r="85">
          <cell r="D85">
            <v>155.80000000000001</v>
          </cell>
          <cell r="F85">
            <v>155.80000000000001</v>
          </cell>
        </row>
        <row r="86">
          <cell r="D86">
            <v>385.02</v>
          </cell>
          <cell r="F86">
            <v>385.02</v>
          </cell>
        </row>
        <row r="87">
          <cell r="D87" t="str">
            <v>共同住宅</v>
          </cell>
        </row>
        <row r="88">
          <cell r="D88" t="str">
            <v>08030</v>
          </cell>
        </row>
        <row r="96">
          <cell r="D96" t="str">
            <v>新築</v>
          </cell>
        </row>
        <row r="97">
          <cell r="D97">
            <v>3</v>
          </cell>
          <cell r="F97">
            <v>3</v>
          </cell>
        </row>
        <row r="98">
          <cell r="D98" t="str">
            <v/>
          </cell>
          <cell r="F98" t="str">
            <v/>
          </cell>
        </row>
        <row r="99">
          <cell r="D99" t="str">
            <v>木造（在来工法）</v>
          </cell>
          <cell r="F99" t="str">
            <v>木造（在来工法）</v>
          </cell>
        </row>
        <row r="100">
          <cell r="D100" t="str">
            <v/>
          </cell>
          <cell r="F100" t="str">
            <v/>
          </cell>
        </row>
        <row r="101">
          <cell r="D101">
            <v>9.7210000000000001</v>
          </cell>
          <cell r="F101">
            <v>9.7210000000000001</v>
          </cell>
        </row>
        <row r="102">
          <cell r="D102">
            <v>8.94</v>
          </cell>
          <cell r="F102">
            <v>8.94</v>
          </cell>
        </row>
        <row r="103">
          <cell r="D103" t="str">
            <v>共同住宅</v>
          </cell>
          <cell r="F103" t="str">
            <v>共同住宅</v>
          </cell>
        </row>
        <row r="104">
          <cell r="D104" t="str">
            <v>新築</v>
          </cell>
        </row>
        <row r="105">
          <cell r="D105">
            <v>1</v>
          </cell>
        </row>
        <row r="106">
          <cell r="D106" t="str">
            <v/>
          </cell>
        </row>
        <row r="107">
          <cell r="D107" t="str">
            <v/>
          </cell>
        </row>
        <row r="108">
          <cell r="D108" t="str">
            <v/>
          </cell>
        </row>
        <row r="109">
          <cell r="D109">
            <v>377.37</v>
          </cell>
        </row>
        <row r="110">
          <cell r="D110" t="str">
            <v>3</v>
          </cell>
        </row>
        <row r="111">
          <cell r="D111" t="str">
            <v>0</v>
          </cell>
        </row>
        <row r="112">
          <cell r="D112">
            <v>43230</v>
          </cell>
          <cell r="F112">
            <v>43230</v>
          </cell>
        </row>
        <row r="116">
          <cell r="D116">
            <v>43404</v>
          </cell>
          <cell r="F116">
            <v>43404</v>
          </cell>
        </row>
        <row r="123">
          <cell r="D123" t="str">
            <v>木造（在来工法）</v>
          </cell>
        </row>
        <row r="124">
          <cell r="D124" t="str">
            <v>第一種中高層住居専用地域</v>
          </cell>
        </row>
        <row r="126">
          <cell r="F126">
            <v>0</v>
          </cell>
        </row>
        <row r="127">
          <cell r="F127">
            <v>6</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9966"/>
  </sheetPr>
  <dimension ref="A1:C8"/>
  <sheetViews>
    <sheetView workbookViewId="0">
      <pane xSplit="1" ySplit="1" topLeftCell="B2" activePane="bottomRight" state="frozen"/>
      <selection pane="topRight" activeCell="B1" sqref="B1"/>
      <selection pane="bottomLeft" activeCell="A2" sqref="A2"/>
      <selection pane="bottomRight" activeCell="A9" sqref="A9"/>
    </sheetView>
  </sheetViews>
  <sheetFormatPr defaultRowHeight="13.5" x14ac:dyDescent="0.15"/>
  <cols>
    <col min="1" max="1" width="23.875" style="78" customWidth="1"/>
    <col min="2" max="2" width="28.625" style="78" bestFit="1" customWidth="1"/>
    <col min="3" max="3" width="24.125" style="78" customWidth="1"/>
    <col min="4" max="4" width="9" style="1" customWidth="1"/>
    <col min="5" max="16384" width="9" style="1"/>
  </cols>
  <sheetData>
    <row r="1" spans="1:3" ht="67.5" x14ac:dyDescent="0.15">
      <c r="A1" s="78" t="s">
        <v>714</v>
      </c>
      <c r="B1" s="79" t="s">
        <v>715</v>
      </c>
      <c r="C1" s="78" t="s">
        <v>716</v>
      </c>
    </row>
    <row r="2" spans="1:3" x14ac:dyDescent="0.15">
      <c r="A2" s="78" t="s">
        <v>717</v>
      </c>
      <c r="B2" s="78">
        <v>-2</v>
      </c>
      <c r="C2" s="78">
        <v>-2</v>
      </c>
    </row>
    <row r="3" spans="1:3" x14ac:dyDescent="0.15">
      <c r="A3" s="78" t="s">
        <v>718</v>
      </c>
      <c r="B3" s="78">
        <v>-2</v>
      </c>
      <c r="C3" s="78">
        <v>-2</v>
      </c>
    </row>
    <row r="4" spans="1:3" x14ac:dyDescent="0.15">
      <c r="A4" s="78" t="s">
        <v>719</v>
      </c>
      <c r="B4" s="78">
        <v>-2</v>
      </c>
      <c r="C4" s="78">
        <v>-2</v>
      </c>
    </row>
    <row r="5" spans="1:3" x14ac:dyDescent="0.15">
      <c r="A5" s="81" t="s">
        <v>720</v>
      </c>
      <c r="B5" s="78">
        <f>IF(showsheetflag_設計住宅性能評価申請書H=1, 0, 1)</f>
        <v>1</v>
      </c>
    </row>
    <row r="6" spans="1:3" x14ac:dyDescent="0.15">
      <c r="A6" s="81" t="s">
        <v>721</v>
      </c>
      <c r="B6" s="78">
        <f>IF(cst_wskakunin_sekou1__hajime, 1, 0)</f>
        <v>0</v>
      </c>
      <c r="C6" s="78" t="s">
        <v>722</v>
      </c>
    </row>
    <row r="7" spans="1:3" x14ac:dyDescent="0.15">
      <c r="A7" s="78" t="s">
        <v>723</v>
      </c>
      <c r="B7" s="78">
        <v>1</v>
      </c>
    </row>
    <row r="8" spans="1:3" x14ac:dyDescent="0.15">
      <c r="A8" s="78" t="s">
        <v>724</v>
      </c>
      <c r="B8" s="78">
        <v>0</v>
      </c>
    </row>
  </sheetData>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247"/>
  <sheetViews>
    <sheetView view="pageBreakPreview" zoomScale="130" zoomScaleNormal="100" zoomScaleSheetLayoutView="130" workbookViewId="0">
      <selection activeCell="I4" sqref="I4"/>
    </sheetView>
  </sheetViews>
  <sheetFormatPr defaultRowHeight="13.5" x14ac:dyDescent="0.15"/>
  <cols>
    <col min="1" max="31" width="2.75" style="3" customWidth="1"/>
    <col min="32" max="32" width="2.125" style="3" customWidth="1"/>
    <col min="33" max="33" width="9" style="3" customWidth="1"/>
    <col min="34" max="16384" width="9" style="3"/>
  </cols>
  <sheetData>
    <row r="1" spans="1:31" s="4" customFormat="1" ht="18" customHeight="1" x14ac:dyDescent="0.15">
      <c r="A1" s="4" t="s">
        <v>1115</v>
      </c>
    </row>
    <row r="2" spans="1:31" s="4" customFormat="1" ht="18" customHeight="1" x14ac:dyDescent="0.15"/>
    <row r="3" spans="1:31" s="4" customFormat="1" ht="18" customHeight="1" x14ac:dyDescent="0.15">
      <c r="AE3" s="15" t="s">
        <v>1</v>
      </c>
    </row>
    <row r="4" spans="1:31" s="4" customFormat="1" ht="18" customHeight="1" x14ac:dyDescent="0.15"/>
    <row r="5" spans="1:31" ht="21" x14ac:dyDescent="0.15">
      <c r="A5" s="242" t="s">
        <v>1114</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row>
    <row r="6" spans="1:31" ht="24" customHeight="1" x14ac:dyDescent="0.15"/>
    <row r="7" spans="1:31" s="4" customFormat="1" ht="24" customHeight="1" x14ac:dyDescent="0.15">
      <c r="X7" s="243"/>
      <c r="Y7" s="244"/>
      <c r="Z7" s="244"/>
      <c r="AA7" s="4" t="s">
        <v>3</v>
      </c>
      <c r="AB7" s="172"/>
      <c r="AC7" s="4" t="s">
        <v>4</v>
      </c>
      <c r="AD7" s="172"/>
      <c r="AE7" s="4" t="s">
        <v>5</v>
      </c>
    </row>
    <row r="8" spans="1:31" s="4" customFormat="1" ht="24" customHeight="1" x14ac:dyDescent="0.15"/>
    <row r="9" spans="1:31" s="4" customFormat="1" ht="24" customHeight="1" x14ac:dyDescent="0.15">
      <c r="A9" s="4" t="s">
        <v>6</v>
      </c>
    </row>
    <row r="10" spans="1:31" s="4" customFormat="1" ht="18" customHeight="1" x14ac:dyDescent="0.15"/>
    <row r="11" spans="1:31" s="4" customFormat="1" ht="24" customHeight="1" x14ac:dyDescent="0.15">
      <c r="J11" s="247" t="s">
        <v>7</v>
      </c>
      <c r="K11" s="247"/>
      <c r="L11" s="247"/>
      <c r="M11" s="247"/>
      <c r="N11" s="247"/>
      <c r="O11" s="247"/>
      <c r="P11" s="247"/>
      <c r="Q11" s="247"/>
      <c r="R11" s="310" t="str">
        <f>IF(設計住宅性能評価申請書!R11="","",設計住宅性能評価申請書!R11)</f>
        <v/>
      </c>
      <c r="S11" s="310"/>
      <c r="T11" s="310"/>
      <c r="U11" s="310"/>
      <c r="V11" s="310"/>
      <c r="W11" s="310"/>
      <c r="X11" s="310"/>
      <c r="Y11" s="310"/>
      <c r="Z11" s="310"/>
      <c r="AA11" s="310"/>
      <c r="AB11" s="310"/>
      <c r="AC11" s="310"/>
      <c r="AD11" s="310"/>
      <c r="AE11" s="247"/>
    </row>
    <row r="12" spans="1:31" s="4" customFormat="1" ht="24" customHeight="1" x14ac:dyDescent="0.15">
      <c r="J12" s="247"/>
      <c r="K12" s="247"/>
      <c r="L12" s="247"/>
      <c r="M12" s="247"/>
      <c r="N12" s="247"/>
      <c r="O12" s="247"/>
      <c r="P12" s="247"/>
      <c r="Q12" s="247"/>
      <c r="R12" s="310"/>
      <c r="S12" s="310"/>
      <c r="T12" s="310"/>
      <c r="U12" s="310"/>
      <c r="V12" s="310"/>
      <c r="W12" s="310"/>
      <c r="X12" s="310"/>
      <c r="Y12" s="310"/>
      <c r="Z12" s="310"/>
      <c r="AA12" s="310"/>
      <c r="AB12" s="310"/>
      <c r="AC12" s="310"/>
      <c r="AD12" s="310"/>
      <c r="AE12" s="247"/>
    </row>
    <row r="13" spans="1:31" s="4" customFormat="1" ht="18" customHeight="1" x14ac:dyDescent="0.15">
      <c r="R13" s="308" t="str">
        <f>IF(設計住宅性能評価申請書!R13="","",設計住宅性能評価申請書!R13)</f>
        <v/>
      </c>
      <c r="S13" s="308"/>
      <c r="T13" s="308"/>
      <c r="U13" s="308"/>
      <c r="V13" s="308"/>
      <c r="W13" s="308"/>
      <c r="X13" s="308"/>
      <c r="Y13" s="308"/>
      <c r="Z13" s="308"/>
      <c r="AA13" s="308"/>
      <c r="AB13" s="308"/>
      <c r="AC13" s="308"/>
      <c r="AD13" s="308"/>
    </row>
    <row r="14" spans="1:31" s="4" customFormat="1" ht="24" customHeight="1" x14ac:dyDescent="0.15">
      <c r="J14" s="4" t="s">
        <v>8</v>
      </c>
      <c r="R14" s="307" t="str">
        <f>IF(設計住宅性能評価申請書!R14="","",設計住宅性能評価申請書!R14)</f>
        <v/>
      </c>
      <c r="S14" s="307"/>
      <c r="T14" s="307"/>
      <c r="U14" s="307"/>
      <c r="V14" s="307"/>
      <c r="W14" s="307"/>
      <c r="X14" s="307"/>
      <c r="Y14" s="307"/>
      <c r="Z14" s="307"/>
      <c r="AA14" s="307"/>
      <c r="AB14" s="307"/>
      <c r="AC14" s="307"/>
      <c r="AD14" s="307"/>
    </row>
    <row r="15" spans="1:31" s="4" customFormat="1" ht="18" customHeight="1" x14ac:dyDescent="0.15">
      <c r="R15" s="308" t="str">
        <f>IF(設計住宅性能評価申請書!R15="","",設計住宅性能評価申請書!R15)</f>
        <v/>
      </c>
      <c r="S15" s="308"/>
      <c r="T15" s="308"/>
      <c r="U15" s="308"/>
      <c r="V15" s="308"/>
      <c r="W15" s="308"/>
      <c r="X15" s="308"/>
      <c r="Y15" s="308"/>
      <c r="Z15" s="308"/>
      <c r="AA15" s="308"/>
      <c r="AB15" s="308"/>
      <c r="AC15" s="308"/>
      <c r="AD15" s="308"/>
    </row>
    <row r="16" spans="1:31" s="4" customFormat="1" ht="24" customHeight="1" x14ac:dyDescent="0.15">
      <c r="B16" s="4" t="s">
        <v>1124</v>
      </c>
    </row>
    <row r="17" spans="1:30" s="4" customFormat="1" ht="24" customHeight="1" x14ac:dyDescent="0.15">
      <c r="A17" s="4" t="s">
        <v>1125</v>
      </c>
    </row>
    <row r="18" spans="1:30" s="4" customFormat="1" ht="18" customHeight="1" x14ac:dyDescent="0.15">
      <c r="A18" s="4" t="s">
        <v>1126</v>
      </c>
    </row>
    <row r="19" spans="1:30" s="4" customFormat="1" ht="18" customHeight="1" x14ac:dyDescent="0.15"/>
    <row r="20" spans="1:30" s="4" customFormat="1" ht="18" customHeight="1" x14ac:dyDescent="0.15">
      <c r="P20" s="209" t="s">
        <v>993</v>
      </c>
    </row>
    <row r="21" spans="1:30" s="4" customFormat="1" ht="18" customHeight="1" x14ac:dyDescent="0.15">
      <c r="B21" s="209" t="s">
        <v>1116</v>
      </c>
    </row>
    <row r="22" spans="1:30" s="4" customFormat="1" ht="18" customHeight="1" x14ac:dyDescent="0.15">
      <c r="C22" s="209" t="s">
        <v>1119</v>
      </c>
      <c r="O22" s="214" t="s">
        <v>1120</v>
      </c>
      <c r="P22" s="291" t="s">
        <v>1194</v>
      </c>
      <c r="Q22" s="291"/>
      <c r="R22" s="291"/>
      <c r="S22" s="291"/>
      <c r="T22" s="291"/>
      <c r="U22" s="291"/>
      <c r="V22" s="291"/>
      <c r="W22" s="291"/>
      <c r="X22" s="214" t="s">
        <v>1122</v>
      </c>
      <c r="Y22" s="291" t="s">
        <v>1133</v>
      </c>
      <c r="Z22" s="291"/>
      <c r="AA22" s="291"/>
      <c r="AB22" s="291"/>
      <c r="AC22" s="214" t="s">
        <v>1121</v>
      </c>
    </row>
    <row r="23" spans="1:30" s="4" customFormat="1" ht="18" customHeight="1" x14ac:dyDescent="0.15">
      <c r="C23" s="209" t="s">
        <v>1123</v>
      </c>
      <c r="O23" s="292">
        <v>2022</v>
      </c>
      <c r="P23" s="292"/>
      <c r="Q23" s="292"/>
      <c r="R23" s="292"/>
      <c r="S23" s="214" t="s">
        <v>955</v>
      </c>
      <c r="T23" s="292"/>
      <c r="U23" s="292"/>
      <c r="V23" s="214" t="s">
        <v>1111</v>
      </c>
      <c r="W23" s="292"/>
      <c r="X23" s="292"/>
      <c r="Y23" s="214" t="s">
        <v>957</v>
      </c>
      <c r="Z23" s="214"/>
      <c r="AA23" s="214"/>
      <c r="AB23" s="214"/>
      <c r="AC23" s="214"/>
    </row>
    <row r="24" spans="1:30" s="4" customFormat="1" ht="18" customHeight="1" x14ac:dyDescent="0.15">
      <c r="C24" s="209" t="s">
        <v>1117</v>
      </c>
      <c r="O24" s="293" t="s">
        <v>1132</v>
      </c>
      <c r="P24" s="293"/>
      <c r="Q24" s="293"/>
      <c r="R24" s="293"/>
      <c r="S24" s="293"/>
      <c r="T24" s="293"/>
      <c r="U24" s="293"/>
      <c r="V24" s="293"/>
      <c r="W24" s="293"/>
      <c r="X24" s="293"/>
      <c r="Y24" s="293"/>
      <c r="Z24" s="293"/>
      <c r="AA24" s="293"/>
      <c r="AB24" s="293"/>
      <c r="AC24" s="214"/>
    </row>
    <row r="25" spans="1:30" s="4" customFormat="1" ht="18" customHeight="1" x14ac:dyDescent="0.15">
      <c r="O25" s="293" t="s">
        <v>1193</v>
      </c>
      <c r="P25" s="293"/>
      <c r="Q25" s="293"/>
      <c r="R25" s="293"/>
      <c r="S25" s="293"/>
      <c r="T25" s="293"/>
      <c r="U25" s="293"/>
      <c r="V25" s="293"/>
      <c r="W25" s="293"/>
      <c r="X25" s="293"/>
      <c r="Y25" s="293"/>
      <c r="Z25" s="293"/>
      <c r="AA25" s="293"/>
      <c r="AB25" s="293"/>
      <c r="AC25" s="214"/>
    </row>
    <row r="26" spans="1:30" s="4" customFormat="1" ht="18" customHeight="1" x14ac:dyDescent="0.15">
      <c r="C26" s="209" t="s">
        <v>1118</v>
      </c>
      <c r="P26" s="209"/>
    </row>
    <row r="27" spans="1:30" s="4" customFormat="1" ht="18" customHeight="1" x14ac:dyDescent="0.15">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row>
    <row r="28" spans="1:30" s="4" customFormat="1" ht="18" customHeight="1" x14ac:dyDescent="0.15">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row>
    <row r="29" spans="1:30" s="4" customFormat="1" ht="18" customHeight="1" x14ac:dyDescent="0.15">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row>
    <row r="30" spans="1:30" s="4" customFormat="1" ht="9.9499999999999993" customHeight="1" x14ac:dyDescent="0.15">
      <c r="P30" s="209"/>
    </row>
    <row r="31" spans="1:30" s="4" customFormat="1" ht="25.5" customHeight="1" x14ac:dyDescent="0.15">
      <c r="B31" s="16" t="s">
        <v>11</v>
      </c>
      <c r="C31" s="17"/>
      <c r="D31" s="17"/>
      <c r="E31" s="17"/>
      <c r="F31" s="17"/>
      <c r="G31" s="17"/>
      <c r="H31" s="17"/>
      <c r="I31" s="17"/>
      <c r="J31" s="17"/>
      <c r="K31" s="17"/>
      <c r="L31" s="17"/>
      <c r="M31" s="17"/>
      <c r="N31" s="17"/>
      <c r="O31" s="17"/>
      <c r="P31" s="18"/>
      <c r="Q31" s="16" t="s">
        <v>12</v>
      </c>
      <c r="R31" s="17"/>
      <c r="S31" s="17"/>
      <c r="T31" s="17"/>
      <c r="U31" s="17"/>
      <c r="V31" s="17"/>
      <c r="W31" s="17"/>
      <c r="X31" s="17"/>
      <c r="Y31" s="17"/>
      <c r="Z31" s="17"/>
      <c r="AA31" s="17"/>
      <c r="AB31" s="17"/>
      <c r="AC31" s="17"/>
      <c r="AD31" s="18"/>
    </row>
    <row r="32" spans="1:30" s="4" customFormat="1" ht="25.5" customHeight="1" x14ac:dyDescent="0.15">
      <c r="B32" s="19"/>
      <c r="C32" s="20"/>
      <c r="D32" s="20"/>
      <c r="E32" s="20"/>
      <c r="F32" s="20" t="s">
        <v>3</v>
      </c>
      <c r="G32" s="20"/>
      <c r="H32" s="20"/>
      <c r="I32" s="20" t="s">
        <v>4</v>
      </c>
      <c r="J32" s="20"/>
      <c r="K32" s="20"/>
      <c r="L32" s="20" t="s">
        <v>5</v>
      </c>
      <c r="M32" s="20"/>
      <c r="N32" s="20"/>
      <c r="O32" s="20"/>
      <c r="P32" s="21"/>
      <c r="Q32" s="22"/>
      <c r="AD32" s="23"/>
    </row>
    <row r="33" spans="1:31" s="4" customFormat="1" ht="25.5" customHeight="1" x14ac:dyDescent="0.15">
      <c r="B33" s="19"/>
      <c r="C33" s="20" t="s">
        <v>13</v>
      </c>
      <c r="D33" s="20"/>
      <c r="E33" s="20"/>
      <c r="F33" s="20"/>
      <c r="G33" s="20"/>
      <c r="H33" s="20"/>
      <c r="I33" s="20"/>
      <c r="J33" s="20"/>
      <c r="K33" s="20"/>
      <c r="L33" s="20" t="s">
        <v>14</v>
      </c>
      <c r="M33" s="20"/>
      <c r="N33" s="20"/>
      <c r="O33" s="20"/>
      <c r="P33" s="21"/>
      <c r="Q33" s="22"/>
      <c r="AD33" s="23"/>
    </row>
    <row r="34" spans="1:31" s="4" customFormat="1" ht="25.5" customHeight="1" x14ac:dyDescent="0.15">
      <c r="B34" s="24"/>
      <c r="C34" s="25" t="s">
        <v>15</v>
      </c>
      <c r="D34" s="25"/>
      <c r="E34" s="25"/>
      <c r="F34" s="25"/>
      <c r="G34" s="25"/>
      <c r="H34" s="25"/>
      <c r="I34" s="25"/>
      <c r="J34" s="25"/>
      <c r="K34" s="25"/>
      <c r="L34" s="25"/>
      <c r="M34" s="25"/>
      <c r="N34" s="25"/>
      <c r="O34" s="25"/>
      <c r="P34" s="26"/>
      <c r="Q34" s="24"/>
      <c r="R34" s="25"/>
      <c r="S34" s="25"/>
      <c r="T34" s="25"/>
      <c r="U34" s="25"/>
      <c r="V34" s="25"/>
      <c r="W34" s="25"/>
      <c r="X34" s="25"/>
      <c r="Y34" s="25"/>
      <c r="Z34" s="25"/>
      <c r="AA34" s="25"/>
      <c r="AB34" s="25"/>
      <c r="AC34" s="25"/>
      <c r="AD34" s="26"/>
    </row>
    <row r="35" spans="1:31" s="4" customFormat="1" ht="24" customHeight="1" x14ac:dyDescent="0.15"/>
    <row r="36" spans="1:31" ht="18" customHeight="1" x14ac:dyDescent="0.15">
      <c r="A36" s="27" t="s">
        <v>16</v>
      </c>
    </row>
    <row r="37" spans="1:31" ht="18" customHeight="1" x14ac:dyDescent="0.15">
      <c r="B37" s="28" t="s">
        <v>17</v>
      </c>
    </row>
    <row r="38" spans="1:31" ht="18" customHeight="1" x14ac:dyDescent="0.15">
      <c r="B38" s="28" t="s">
        <v>18</v>
      </c>
    </row>
    <row r="39" spans="1:31" ht="18" customHeight="1" x14ac:dyDescent="0.15">
      <c r="B39" s="28" t="s">
        <v>19</v>
      </c>
    </row>
    <row r="40" spans="1:31" ht="18" customHeight="1" x14ac:dyDescent="0.15">
      <c r="B40" s="28" t="s">
        <v>20</v>
      </c>
    </row>
    <row r="41" spans="1:31" s="4" customFormat="1" ht="18" customHeight="1" x14ac:dyDescent="0.15">
      <c r="AE41" s="15" t="s">
        <v>21</v>
      </c>
    </row>
    <row r="42" spans="1:31" s="4" customFormat="1" ht="24.75" customHeight="1" x14ac:dyDescent="0.15">
      <c r="A42" s="25"/>
      <c r="B42" s="29" t="s">
        <v>22</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row>
    <row r="43" spans="1:31" s="4" customFormat="1" ht="6.75" customHeight="1" x14ac:dyDescent="0.15"/>
    <row r="44" spans="1:31" s="4" customFormat="1" ht="17.25" customHeight="1" x14ac:dyDescent="0.15">
      <c r="A44" s="30" t="s">
        <v>23</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row>
    <row r="45" spans="1:31" s="4" customFormat="1" ht="17.25" customHeight="1" x14ac:dyDescent="0.15">
      <c r="B45" s="4" t="s">
        <v>24</v>
      </c>
      <c r="J45" s="290" t="str">
        <f>IF(設計住宅性能評価申請書!J41="","",設計住宅性能評価申請書!J41)</f>
        <v/>
      </c>
      <c r="K45" s="290"/>
      <c r="L45" s="290"/>
      <c r="M45" s="290"/>
      <c r="N45" s="290"/>
      <c r="O45" s="290"/>
      <c r="P45" s="290"/>
      <c r="Q45" s="290"/>
      <c r="R45" s="290"/>
      <c r="S45" s="290"/>
      <c r="T45" s="290"/>
      <c r="U45" s="290"/>
      <c r="V45" s="290"/>
      <c r="W45" s="290"/>
      <c r="X45" s="290"/>
      <c r="Y45" s="290"/>
      <c r="Z45" s="290"/>
      <c r="AA45" s="290"/>
      <c r="AB45" s="290"/>
      <c r="AC45" s="290"/>
      <c r="AD45" s="290"/>
      <c r="AE45" s="290"/>
    </row>
    <row r="46" spans="1:31" s="4" customFormat="1" ht="17.25" customHeight="1" x14ac:dyDescent="0.15">
      <c r="B46" s="4" t="s">
        <v>25</v>
      </c>
      <c r="J46" s="251" t="str">
        <f>IF(R11="","",R11&amp;"　"&amp;R14)</f>
        <v/>
      </c>
      <c r="K46" s="251"/>
      <c r="L46" s="251"/>
      <c r="M46" s="251"/>
      <c r="N46" s="251"/>
      <c r="O46" s="251"/>
      <c r="P46" s="251"/>
      <c r="Q46" s="251"/>
      <c r="R46" s="251"/>
      <c r="S46" s="251"/>
      <c r="T46" s="251"/>
      <c r="U46" s="251"/>
      <c r="V46" s="251"/>
      <c r="W46" s="251"/>
      <c r="X46" s="251"/>
      <c r="Y46" s="251"/>
      <c r="Z46" s="251"/>
      <c r="AA46" s="251"/>
      <c r="AB46" s="251"/>
      <c r="AC46" s="251"/>
      <c r="AD46" s="251"/>
      <c r="AE46" s="251"/>
    </row>
    <row r="47" spans="1:31" s="4" customFormat="1" ht="17.25" customHeight="1" x14ac:dyDescent="0.15">
      <c r="B47" s="4" t="s">
        <v>26</v>
      </c>
      <c r="I47" s="4" t="s">
        <v>27</v>
      </c>
      <c r="J47" s="299" t="str">
        <f>IF(設計住宅性能評価申請書!J43="","",設計住宅性能評価申請書!J43)</f>
        <v/>
      </c>
      <c r="K47" s="303"/>
      <c r="L47" s="303"/>
      <c r="M47" s="303"/>
      <c r="N47" s="303"/>
      <c r="O47" s="303"/>
      <c r="P47" s="303"/>
    </row>
    <row r="48" spans="1:31" s="4" customFormat="1" ht="17.25" customHeight="1" x14ac:dyDescent="0.15">
      <c r="B48" s="4" t="s">
        <v>28</v>
      </c>
      <c r="J48" s="304" t="str">
        <f>IF(設計住宅性能評価申請書!J44="","",設計住宅性能評価申請書!J44)</f>
        <v/>
      </c>
      <c r="K48" s="304"/>
      <c r="L48" s="304"/>
      <c r="M48" s="304"/>
      <c r="N48" s="304"/>
      <c r="O48" s="304"/>
      <c r="P48" s="304"/>
      <c r="Q48" s="304"/>
      <c r="R48" s="304"/>
      <c r="S48" s="304"/>
      <c r="T48" s="304"/>
      <c r="U48" s="304"/>
      <c r="V48" s="304"/>
      <c r="W48" s="304"/>
      <c r="X48" s="304"/>
      <c r="Y48" s="304"/>
      <c r="Z48" s="304"/>
      <c r="AA48" s="304"/>
      <c r="AB48" s="304"/>
      <c r="AC48" s="304"/>
      <c r="AD48" s="304"/>
      <c r="AE48" s="304"/>
    </row>
    <row r="49" spans="1:31" s="4" customFormat="1" ht="17.25" customHeight="1" x14ac:dyDescent="0.15">
      <c r="B49" s="4" t="s">
        <v>29</v>
      </c>
      <c r="J49" s="304" t="str">
        <f>IF(設計住宅性能評価申請書!J45="","",設計住宅性能評価申請書!J45)</f>
        <v/>
      </c>
      <c r="K49" s="305"/>
      <c r="L49" s="305"/>
      <c r="M49" s="305"/>
      <c r="N49" s="305"/>
      <c r="O49" s="305"/>
      <c r="P49" s="305"/>
      <c r="Q49" s="305"/>
      <c r="R49" s="305"/>
      <c r="S49" s="305"/>
    </row>
    <row r="50" spans="1:31" s="4" customFormat="1" ht="17.25" customHeight="1" x14ac:dyDescent="0.15">
      <c r="A50" s="30" t="s">
        <v>30</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row>
    <row r="51" spans="1:31" s="4" customFormat="1" ht="17.25" customHeight="1" x14ac:dyDescent="0.15">
      <c r="B51" s="4" t="s">
        <v>24</v>
      </c>
      <c r="J51" s="290" t="str">
        <f>IF(設計住宅性能評価申請書!J47="","",設計住宅性能評価申請書!J47)</f>
        <v/>
      </c>
      <c r="K51" s="290"/>
      <c r="L51" s="290"/>
      <c r="M51" s="290"/>
      <c r="N51" s="290"/>
      <c r="O51" s="290"/>
      <c r="P51" s="290"/>
      <c r="Q51" s="290"/>
      <c r="R51" s="290"/>
      <c r="S51" s="290"/>
      <c r="T51" s="290"/>
      <c r="U51" s="290"/>
      <c r="V51" s="290"/>
      <c r="W51" s="290"/>
      <c r="X51" s="290"/>
      <c r="Y51" s="290"/>
      <c r="Z51" s="290"/>
      <c r="AA51" s="290"/>
      <c r="AB51" s="290"/>
      <c r="AC51" s="290"/>
      <c r="AD51" s="290"/>
      <c r="AE51" s="290"/>
    </row>
    <row r="52" spans="1:31" s="4" customFormat="1" ht="17.25" customHeight="1" x14ac:dyDescent="0.15">
      <c r="B52" s="4" t="s">
        <v>25</v>
      </c>
      <c r="J52" s="290" t="str">
        <f>IF(設計住宅性能評価申請書!J48="","",設計住宅性能評価申請書!J48)</f>
        <v/>
      </c>
      <c r="K52" s="290"/>
      <c r="L52" s="290"/>
      <c r="M52" s="290"/>
      <c r="N52" s="290"/>
      <c r="O52" s="290"/>
      <c r="P52" s="290"/>
      <c r="Q52" s="290"/>
      <c r="R52" s="290"/>
      <c r="S52" s="290"/>
      <c r="T52" s="290"/>
      <c r="U52" s="290"/>
      <c r="V52" s="290"/>
      <c r="W52" s="290"/>
      <c r="X52" s="290"/>
      <c r="Y52" s="290"/>
      <c r="Z52" s="290"/>
      <c r="AA52" s="290"/>
      <c r="AB52" s="290"/>
      <c r="AC52" s="290"/>
      <c r="AD52" s="290"/>
      <c r="AE52" s="290"/>
    </row>
    <row r="53" spans="1:31" s="4" customFormat="1" ht="17.25" customHeight="1" x14ac:dyDescent="0.15">
      <c r="B53" s="4" t="s">
        <v>26</v>
      </c>
      <c r="I53" s="4" t="s">
        <v>27</v>
      </c>
      <c r="J53" s="299" t="str">
        <f>IF(設計住宅性能評価申請書!J49="","",設計住宅性能評価申請書!J49)</f>
        <v/>
      </c>
      <c r="K53" s="303"/>
      <c r="L53" s="303"/>
      <c r="M53" s="303"/>
      <c r="N53" s="303"/>
      <c r="O53" s="303"/>
      <c r="P53" s="303"/>
    </row>
    <row r="54" spans="1:31" s="4" customFormat="1" ht="17.25" customHeight="1" x14ac:dyDescent="0.15">
      <c r="B54" s="4" t="s">
        <v>28</v>
      </c>
      <c r="J54" s="304" t="str">
        <f>IF(設計住宅性能評価申請書!J50="","",設計住宅性能評価申請書!J50)</f>
        <v/>
      </c>
      <c r="K54" s="304"/>
      <c r="L54" s="304"/>
      <c r="M54" s="304"/>
      <c r="N54" s="304"/>
      <c r="O54" s="304"/>
      <c r="P54" s="304"/>
      <c r="Q54" s="304"/>
      <c r="R54" s="304"/>
      <c r="S54" s="304"/>
      <c r="T54" s="304"/>
      <c r="U54" s="304"/>
      <c r="V54" s="304"/>
      <c r="W54" s="304"/>
      <c r="X54" s="304"/>
      <c r="Y54" s="304"/>
      <c r="Z54" s="304"/>
      <c r="AA54" s="304"/>
      <c r="AB54" s="304"/>
      <c r="AC54" s="304"/>
      <c r="AD54" s="304"/>
      <c r="AE54" s="304"/>
    </row>
    <row r="55" spans="1:31" s="4" customFormat="1" ht="17.25" customHeight="1" x14ac:dyDescent="0.15">
      <c r="B55" s="4" t="s">
        <v>29</v>
      </c>
      <c r="J55" s="304" t="str">
        <f>IF(設計住宅性能評価申請書!J51="","",設計住宅性能評価申請書!J51)</f>
        <v/>
      </c>
      <c r="K55" s="305"/>
      <c r="L55" s="305"/>
      <c r="M55" s="305"/>
      <c r="N55" s="305"/>
      <c r="O55" s="305"/>
      <c r="P55" s="305"/>
      <c r="Q55" s="305"/>
      <c r="R55" s="305"/>
      <c r="S55" s="305"/>
    </row>
    <row r="56" spans="1:31" s="4" customFormat="1" ht="17.25" customHeight="1" x14ac:dyDescent="0.15">
      <c r="A56" s="30" t="s">
        <v>31</v>
      </c>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row>
    <row r="57" spans="1:31" s="4" customFormat="1" ht="17.25" customHeight="1" x14ac:dyDescent="0.15">
      <c r="B57" s="4" t="s">
        <v>24</v>
      </c>
      <c r="J57" s="290" t="str">
        <f>IF(設計住宅性能評価申請書!J53="","",設計住宅性能評価申請書!J53)</f>
        <v/>
      </c>
      <c r="K57" s="290"/>
      <c r="L57" s="290"/>
      <c r="M57" s="290"/>
      <c r="N57" s="290"/>
      <c r="O57" s="290"/>
      <c r="P57" s="290"/>
      <c r="Q57" s="290"/>
      <c r="R57" s="290"/>
      <c r="S57" s="290"/>
      <c r="T57" s="290"/>
      <c r="U57" s="290"/>
      <c r="V57" s="290"/>
      <c r="W57" s="290"/>
      <c r="X57" s="290"/>
      <c r="Y57" s="290"/>
      <c r="Z57" s="290"/>
      <c r="AA57" s="290"/>
      <c r="AB57" s="290"/>
      <c r="AC57" s="290"/>
      <c r="AD57" s="290"/>
      <c r="AE57" s="290"/>
    </row>
    <row r="58" spans="1:31" s="4" customFormat="1" ht="17.25" customHeight="1" x14ac:dyDescent="0.15">
      <c r="B58" s="4" t="s">
        <v>25</v>
      </c>
      <c r="J58" s="290" t="str">
        <f>IF(設計住宅性能評価申請書!J54="","",設計住宅性能評価申請書!J54)</f>
        <v/>
      </c>
      <c r="K58" s="290"/>
      <c r="L58" s="290"/>
      <c r="M58" s="290"/>
      <c r="N58" s="290"/>
      <c r="O58" s="290"/>
      <c r="P58" s="290"/>
      <c r="Q58" s="290"/>
      <c r="R58" s="290"/>
      <c r="S58" s="290"/>
      <c r="T58" s="290"/>
      <c r="U58" s="290"/>
      <c r="V58" s="290"/>
      <c r="W58" s="290"/>
      <c r="X58" s="290"/>
      <c r="Y58" s="290"/>
      <c r="Z58" s="290"/>
      <c r="AA58" s="290"/>
      <c r="AB58" s="290"/>
      <c r="AC58" s="290"/>
      <c r="AD58" s="290"/>
      <c r="AE58" s="290"/>
    </row>
    <row r="59" spans="1:31" s="4" customFormat="1" ht="17.25" customHeight="1" x14ac:dyDescent="0.15">
      <c r="B59" s="4" t="s">
        <v>26</v>
      </c>
      <c r="I59" s="4" t="s">
        <v>27</v>
      </c>
      <c r="J59" s="299" t="str">
        <f>IF(設計住宅性能評価申請書!J55="","",設計住宅性能評価申請書!J55)</f>
        <v/>
      </c>
      <c r="K59" s="303"/>
      <c r="L59" s="303"/>
      <c r="M59" s="303"/>
      <c r="N59" s="303"/>
      <c r="O59" s="303"/>
      <c r="P59" s="303"/>
    </row>
    <row r="60" spans="1:31" s="4" customFormat="1" ht="17.25" customHeight="1" x14ac:dyDescent="0.15">
      <c r="B60" s="4" t="s">
        <v>28</v>
      </c>
      <c r="J60" s="304" t="str">
        <f>IF(設計住宅性能評価申請書!J56="","",設計住宅性能評価申請書!J56)</f>
        <v/>
      </c>
      <c r="K60" s="304"/>
      <c r="L60" s="304"/>
      <c r="M60" s="304"/>
      <c r="N60" s="304"/>
      <c r="O60" s="304"/>
      <c r="P60" s="304"/>
      <c r="Q60" s="304"/>
      <c r="R60" s="304"/>
      <c r="S60" s="304"/>
      <c r="T60" s="304"/>
      <c r="U60" s="304"/>
      <c r="V60" s="304"/>
      <c r="W60" s="304"/>
      <c r="X60" s="304"/>
      <c r="Y60" s="304"/>
      <c r="Z60" s="304"/>
      <c r="AA60" s="304"/>
      <c r="AB60" s="304"/>
      <c r="AC60" s="304"/>
      <c r="AD60" s="304"/>
      <c r="AE60" s="304"/>
    </row>
    <row r="61" spans="1:31" s="4" customFormat="1" ht="17.25" customHeight="1" x14ac:dyDescent="0.15">
      <c r="B61" s="4" t="s">
        <v>29</v>
      </c>
      <c r="J61" s="304" t="str">
        <f>IF(設計住宅性能評価申請書!J57="","",設計住宅性能評価申請書!J57)</f>
        <v/>
      </c>
      <c r="K61" s="305"/>
      <c r="L61" s="305"/>
      <c r="M61" s="305"/>
      <c r="N61" s="305"/>
      <c r="O61" s="305"/>
      <c r="P61" s="305"/>
      <c r="Q61" s="305"/>
      <c r="R61" s="305"/>
      <c r="S61" s="305"/>
    </row>
    <row r="62" spans="1:31" s="4" customFormat="1" ht="17.25" customHeight="1" x14ac:dyDescent="0.15">
      <c r="A62" s="30" t="s">
        <v>32</v>
      </c>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row>
    <row r="63" spans="1:31" s="4" customFormat="1" ht="17.25" customHeight="1" x14ac:dyDescent="0.15">
      <c r="B63" s="4" t="s">
        <v>33</v>
      </c>
      <c r="I63" s="101" t="s">
        <v>752</v>
      </c>
      <c r="J63" s="300" t="str">
        <f>IF(設計住宅性能評価申請書!J59="","",設計住宅性能評価申請書!J59)</f>
        <v>一級</v>
      </c>
      <c r="K63" s="300"/>
      <c r="L63" s="300"/>
      <c r="M63" s="102" t="s">
        <v>753</v>
      </c>
      <c r="N63" s="102"/>
      <c r="O63" s="102"/>
      <c r="P63" s="102"/>
      <c r="Q63" s="101" t="s">
        <v>752</v>
      </c>
      <c r="R63" s="301" t="str">
        <f>IF(設計住宅性能評価申請書!R59="","",設計住宅性能評価申請書!R59)</f>
        <v>大臣</v>
      </c>
      <c r="S63" s="301"/>
      <c r="T63" s="301"/>
      <c r="U63" s="301"/>
      <c r="V63" s="301"/>
      <c r="W63" s="301"/>
      <c r="X63" s="102" t="s">
        <v>755</v>
      </c>
      <c r="Y63" s="102"/>
      <c r="Z63" s="102"/>
      <c r="AA63" s="301" t="str">
        <f>IF(設計住宅性能評価申請書!AA59="","",設計住宅性能評価申請書!AA59)</f>
        <v/>
      </c>
      <c r="AB63" s="301"/>
      <c r="AC63" s="301"/>
      <c r="AD63" s="301"/>
      <c r="AE63" s="102" t="s">
        <v>756</v>
      </c>
    </row>
    <row r="64" spans="1:31" s="4" customFormat="1" ht="17.25" customHeight="1" x14ac:dyDescent="0.15">
      <c r="B64" s="4" t="s">
        <v>34</v>
      </c>
      <c r="J64" s="290" t="str">
        <f>IF(設計住宅性能評価申請書!I60="","",設計住宅性能評価申請書!I60)</f>
        <v/>
      </c>
      <c r="K64" s="290"/>
      <c r="L64" s="290"/>
      <c r="M64" s="290"/>
      <c r="N64" s="290"/>
      <c r="O64" s="290"/>
      <c r="P64" s="290"/>
      <c r="Q64" s="290"/>
      <c r="R64" s="290"/>
      <c r="S64" s="290"/>
      <c r="T64" s="290"/>
      <c r="U64" s="290"/>
      <c r="V64" s="290"/>
      <c r="W64" s="290"/>
      <c r="X64" s="290"/>
      <c r="Y64" s="290"/>
      <c r="Z64" s="290"/>
      <c r="AA64" s="290"/>
      <c r="AB64" s="290"/>
      <c r="AC64" s="290"/>
      <c r="AD64" s="290"/>
      <c r="AE64" s="290"/>
    </row>
    <row r="65" spans="1:31" s="4" customFormat="1" ht="17.25" customHeight="1" x14ac:dyDescent="0.15">
      <c r="B65" s="4" t="s">
        <v>35</v>
      </c>
      <c r="I65" s="101" t="s">
        <v>752</v>
      </c>
      <c r="J65" s="300" t="str">
        <f>IF(設計住宅性能評価申請書!J61="","",設計住宅性能評価申請書!J61)</f>
        <v>一級</v>
      </c>
      <c r="K65" s="300"/>
      <c r="L65" s="300"/>
      <c r="M65" s="102" t="s">
        <v>757</v>
      </c>
      <c r="N65" s="102"/>
      <c r="O65" s="102"/>
      <c r="P65" s="102"/>
      <c r="Q65" s="102"/>
      <c r="R65" s="101" t="s">
        <v>752</v>
      </c>
      <c r="S65" s="301" t="str">
        <f>IF(設計住宅性能評価申請書!S61="","",設計住宅性能評価申請書!S61)</f>
        <v>東京都</v>
      </c>
      <c r="T65" s="301"/>
      <c r="U65" s="301"/>
      <c r="V65" s="301"/>
      <c r="W65" s="102" t="s">
        <v>758</v>
      </c>
      <c r="X65" s="102"/>
      <c r="Y65" s="102"/>
      <c r="Z65" s="102"/>
      <c r="AA65" s="302" t="str">
        <f>IF(設計住宅性能評価申請書!AA61="","",設計住宅性能評価申請書!AA61)</f>
        <v/>
      </c>
      <c r="AB65" s="302"/>
      <c r="AC65" s="302"/>
      <c r="AD65" s="302"/>
      <c r="AE65" s="102" t="s">
        <v>756</v>
      </c>
    </row>
    <row r="66" spans="1:31" s="4" customFormat="1" ht="17.25" customHeight="1" x14ac:dyDescent="0.15">
      <c r="J66" s="290" t="str">
        <f>IF(設計住宅性能評価申請書!I62="","",設計住宅性能評価申請書!I62)</f>
        <v/>
      </c>
      <c r="K66" s="290"/>
      <c r="L66" s="290"/>
      <c r="M66" s="290"/>
      <c r="N66" s="290"/>
      <c r="O66" s="290"/>
      <c r="P66" s="290"/>
      <c r="Q66" s="290"/>
      <c r="R66" s="290"/>
      <c r="S66" s="290"/>
      <c r="T66" s="290"/>
      <c r="U66" s="290"/>
      <c r="V66" s="290"/>
      <c r="W66" s="290"/>
      <c r="X66" s="290"/>
      <c r="Y66" s="290"/>
      <c r="Z66" s="290"/>
      <c r="AA66" s="290"/>
      <c r="AB66" s="290"/>
      <c r="AC66" s="290"/>
      <c r="AD66" s="290"/>
      <c r="AE66" s="290"/>
    </row>
    <row r="67" spans="1:31" s="4" customFormat="1" ht="17.25" customHeight="1" x14ac:dyDescent="0.15">
      <c r="B67" s="4" t="s">
        <v>26</v>
      </c>
      <c r="I67" s="4" t="s">
        <v>27</v>
      </c>
      <c r="J67" s="299" t="str">
        <f>IF(設計住宅性能評価申請書!J63="","",設計住宅性能評価申請書!J63)</f>
        <v/>
      </c>
      <c r="K67" s="303"/>
      <c r="L67" s="303"/>
      <c r="M67" s="303"/>
      <c r="N67" s="303"/>
      <c r="O67" s="303"/>
      <c r="P67" s="303"/>
    </row>
    <row r="68" spans="1:31" s="4" customFormat="1" ht="17.25" customHeight="1" x14ac:dyDescent="0.15">
      <c r="B68" s="4" t="s">
        <v>36</v>
      </c>
      <c r="J68" s="304" t="str">
        <f>IF(設計住宅性能評価申請書!J64="","",設計住宅性能評価申請書!J64)</f>
        <v/>
      </c>
      <c r="K68" s="304"/>
      <c r="L68" s="304"/>
      <c r="M68" s="304"/>
      <c r="N68" s="304"/>
      <c r="O68" s="304"/>
      <c r="P68" s="304"/>
      <c r="Q68" s="304"/>
      <c r="R68" s="304"/>
      <c r="S68" s="304"/>
      <c r="T68" s="304"/>
      <c r="U68" s="304"/>
      <c r="V68" s="304"/>
      <c r="W68" s="304"/>
      <c r="X68" s="304"/>
      <c r="Y68" s="304"/>
      <c r="Z68" s="304"/>
      <c r="AA68" s="304"/>
      <c r="AB68" s="304"/>
      <c r="AC68" s="304"/>
      <c r="AD68" s="304"/>
      <c r="AE68" s="304"/>
    </row>
    <row r="69" spans="1:31" s="4" customFormat="1" ht="17.25" customHeight="1" x14ac:dyDescent="0.15">
      <c r="B69" s="4" t="s">
        <v>29</v>
      </c>
      <c r="J69" s="304" t="str">
        <f>IF(設計住宅性能評価申請書!J65="","",設計住宅性能評価申請書!J65)</f>
        <v/>
      </c>
      <c r="K69" s="305"/>
      <c r="L69" s="305"/>
      <c r="M69" s="305"/>
      <c r="N69" s="305"/>
      <c r="O69" s="305"/>
      <c r="P69" s="305"/>
      <c r="Q69" s="305"/>
      <c r="R69" s="305"/>
      <c r="S69" s="305"/>
    </row>
    <row r="70" spans="1:31" s="4" customFormat="1" ht="17.25" customHeight="1" x14ac:dyDescent="0.15">
      <c r="A70" s="30" t="s">
        <v>37</v>
      </c>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row>
    <row r="71" spans="1:31" s="4" customFormat="1" ht="17.25" customHeight="1" x14ac:dyDescent="0.15">
      <c r="B71" s="4" t="s">
        <v>937</v>
      </c>
    </row>
    <row r="72" spans="1:31" s="4" customFormat="1" ht="17.25" customHeight="1" x14ac:dyDescent="0.15"/>
    <row r="73" spans="1:31" s="4" customFormat="1" ht="17.25" customHeight="1" x14ac:dyDescent="0.15">
      <c r="A73" s="30" t="s">
        <v>1195</v>
      </c>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row>
    <row r="74" spans="1:31" s="4" customFormat="1" ht="17.25" customHeight="1" x14ac:dyDescent="0.15">
      <c r="B74" s="173" t="s">
        <v>42</v>
      </c>
      <c r="C74" s="4" t="s">
        <v>1144</v>
      </c>
      <c r="F74" s="173" t="s">
        <v>42</v>
      </c>
      <c r="G74" s="4" t="s">
        <v>1145</v>
      </c>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row>
    <row r="75" spans="1:31" s="4" customFormat="1" ht="17.25" customHeight="1" x14ac:dyDescent="0.15"/>
    <row r="76" spans="1:31" s="4" customFormat="1" ht="17.25" customHeight="1" x14ac:dyDescent="0.15">
      <c r="A76" s="30" t="s">
        <v>1129</v>
      </c>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row>
    <row r="77" spans="1:31" s="4" customFormat="1" ht="17.25" customHeight="1" x14ac:dyDescent="0.15">
      <c r="B77" s="306"/>
      <c r="C77" s="306"/>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row>
    <row r="78" spans="1:31" s="4" customFormat="1" ht="17.25" customHeight="1" x14ac:dyDescent="0.15">
      <c r="B78" s="306"/>
      <c r="C78" s="306"/>
      <c r="D78" s="306"/>
      <c r="E78" s="306"/>
      <c r="F78" s="306"/>
      <c r="G78" s="306"/>
      <c r="H78" s="306"/>
      <c r="I78" s="306"/>
      <c r="J78" s="306"/>
      <c r="K78" s="306"/>
      <c r="L78" s="306"/>
      <c r="M78" s="306"/>
      <c r="N78" s="306"/>
      <c r="O78" s="306"/>
      <c r="P78" s="306"/>
      <c r="Q78" s="306"/>
      <c r="R78" s="306"/>
      <c r="S78" s="306"/>
      <c r="T78" s="306"/>
      <c r="U78" s="306"/>
      <c r="V78" s="306"/>
      <c r="W78" s="306"/>
      <c r="X78" s="306"/>
      <c r="Y78" s="306"/>
      <c r="Z78" s="306"/>
      <c r="AA78" s="306"/>
      <c r="AB78" s="306"/>
      <c r="AC78" s="306"/>
      <c r="AD78" s="306"/>
      <c r="AE78" s="306"/>
    </row>
    <row r="79" spans="1:31" s="4" customFormat="1" ht="14.25" customHeight="1" x14ac:dyDescent="0.15">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row>
    <row r="80" spans="1:31" s="4" customFormat="1" ht="17.25" customHeight="1" x14ac:dyDescent="0.15">
      <c r="A80" s="4" t="s">
        <v>38</v>
      </c>
      <c r="F80" s="251" t="str">
        <f>IF(設計住宅性能評価申請書!F77="","",設計住宅性能評価申請書!F77)</f>
        <v/>
      </c>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4" t="s">
        <v>39</v>
      </c>
    </row>
    <row r="81" spans="1:31" ht="10.5" customHeight="1" x14ac:dyDescent="0.1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row>
    <row r="82" spans="1:31" s="4" customFormat="1" ht="17.100000000000001" customHeight="1" x14ac:dyDescent="0.15">
      <c r="A82" s="229" t="s">
        <v>1149</v>
      </c>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17"/>
    </row>
    <row r="83" spans="1:31" s="4" customFormat="1" ht="17.100000000000001" customHeight="1" x14ac:dyDescent="0.15">
      <c r="B83" s="229" t="s">
        <v>1147</v>
      </c>
      <c r="C83" s="229"/>
      <c r="D83" s="229"/>
      <c r="E83" s="229"/>
      <c r="F83" s="229"/>
      <c r="G83" s="229"/>
      <c r="H83" s="229"/>
      <c r="I83" s="218" t="s">
        <v>1146</v>
      </c>
      <c r="J83" s="232" t="s">
        <v>1148</v>
      </c>
      <c r="K83" s="232"/>
      <c r="L83" s="232"/>
      <c r="M83" s="232"/>
      <c r="N83" s="232"/>
      <c r="O83" s="232"/>
      <c r="P83" s="232"/>
      <c r="Q83" s="214"/>
      <c r="R83" s="214"/>
      <c r="S83" s="214"/>
      <c r="T83" s="214"/>
      <c r="U83" s="214"/>
      <c r="V83" s="214"/>
      <c r="W83" s="214"/>
      <c r="X83" s="218"/>
      <c r="Y83" s="220"/>
      <c r="Z83" s="220"/>
      <c r="AA83" s="220"/>
      <c r="AB83" s="220"/>
      <c r="AC83" s="220"/>
      <c r="AD83" s="220"/>
      <c r="AE83" s="220"/>
    </row>
    <row r="84" spans="1:31" s="4" customFormat="1" ht="17.100000000000001" customHeight="1" x14ac:dyDescent="0.15">
      <c r="B84" s="229" t="s">
        <v>1189</v>
      </c>
      <c r="C84" s="229"/>
      <c r="D84" s="229"/>
      <c r="E84" s="229"/>
      <c r="F84" s="229"/>
      <c r="G84" s="229"/>
      <c r="H84" s="229"/>
      <c r="I84" s="218" t="s">
        <v>1146</v>
      </c>
      <c r="J84" s="232" t="s">
        <v>1148</v>
      </c>
      <c r="K84" s="232"/>
      <c r="L84" s="232"/>
      <c r="M84" s="232"/>
      <c r="N84" s="232"/>
      <c r="O84" s="232"/>
      <c r="P84" s="232"/>
      <c r="Q84" s="214"/>
      <c r="R84" s="214"/>
      <c r="S84" s="214"/>
      <c r="T84" s="214"/>
      <c r="U84" s="214"/>
      <c r="V84" s="214"/>
      <c r="W84" s="214"/>
      <c r="X84" s="218"/>
      <c r="Y84" s="220"/>
      <c r="Z84" s="220"/>
      <c r="AA84" s="220"/>
      <c r="AB84" s="220"/>
      <c r="AC84" s="220"/>
      <c r="AD84" s="220"/>
      <c r="AE84" s="220"/>
    </row>
    <row r="85" spans="1:31" s="4" customFormat="1" ht="17.25" customHeight="1" x14ac:dyDescent="0.15"/>
    <row r="86" spans="1:31" s="4" customFormat="1" ht="18" customHeight="1" x14ac:dyDescent="0.15">
      <c r="AE86" s="15" t="s">
        <v>40</v>
      </c>
    </row>
    <row r="87" spans="1:31" s="4" customFormat="1" ht="8.1" customHeight="1" x14ac:dyDescent="0.15">
      <c r="A87" s="25"/>
      <c r="B87" s="29"/>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row>
    <row r="88" spans="1:31" s="4" customFormat="1" ht="6.75" customHeight="1" x14ac:dyDescent="0.15"/>
    <row r="89" spans="1:31" s="4" customFormat="1" ht="17.100000000000001" customHeight="1" x14ac:dyDescent="0.15">
      <c r="A89" s="30" t="s">
        <v>41</v>
      </c>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row>
    <row r="90" spans="1:31" s="4" customFormat="1" ht="17.100000000000001" customHeight="1" x14ac:dyDescent="0.15">
      <c r="C90" s="210" t="str">
        <f>設計住宅性能評価申請書!C89</f>
        <v>□</v>
      </c>
      <c r="D90" s="4" t="s">
        <v>43</v>
      </c>
      <c r="J90" s="34"/>
      <c r="K90" s="35"/>
      <c r="L90" s="35"/>
      <c r="M90" s="35"/>
      <c r="N90" s="35"/>
      <c r="O90" s="35"/>
      <c r="P90" s="35"/>
      <c r="Q90" s="35"/>
      <c r="R90" s="35"/>
      <c r="S90" s="35"/>
      <c r="T90" s="35"/>
      <c r="U90" s="35"/>
      <c r="V90" s="35"/>
      <c r="W90" s="35"/>
      <c r="X90" s="35"/>
      <c r="Y90" s="35"/>
      <c r="Z90" s="35"/>
      <c r="AA90" s="35"/>
      <c r="AB90" s="35"/>
      <c r="AC90" s="35"/>
      <c r="AD90" s="35"/>
      <c r="AE90" s="35"/>
    </row>
    <row r="91" spans="1:31" s="4" customFormat="1" ht="17.100000000000001" customHeight="1" x14ac:dyDescent="0.15">
      <c r="C91" s="210" t="str">
        <f>設計住宅性能評価申請書!C90</f>
        <v>■</v>
      </c>
      <c r="D91" s="4" t="s">
        <v>44</v>
      </c>
      <c r="J91" s="34"/>
      <c r="K91" s="35"/>
      <c r="L91" s="35"/>
      <c r="M91" s="35"/>
      <c r="N91" s="35"/>
      <c r="O91" s="35"/>
      <c r="P91" s="35"/>
      <c r="Q91" s="35"/>
      <c r="R91" s="35"/>
      <c r="S91" s="35"/>
      <c r="T91" s="35"/>
      <c r="U91" s="35"/>
      <c r="V91" s="35"/>
      <c r="W91" s="35"/>
      <c r="X91" s="35"/>
      <c r="Y91" s="35"/>
      <c r="Z91" s="35"/>
      <c r="AA91" s="35"/>
      <c r="AB91" s="35"/>
      <c r="AC91" s="35"/>
      <c r="AD91" s="35"/>
      <c r="AE91" s="35"/>
    </row>
    <row r="92" spans="1:31" s="4" customFormat="1" ht="17.100000000000001" customHeight="1" x14ac:dyDescent="0.15">
      <c r="A92" s="30" t="s">
        <v>45</v>
      </c>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row>
    <row r="93" spans="1:31" s="4" customFormat="1" ht="17.100000000000001" customHeight="1" x14ac:dyDescent="0.15">
      <c r="A93" s="36"/>
      <c r="B93" s="37">
        <v>1</v>
      </c>
      <c r="C93" s="37" t="s">
        <v>46</v>
      </c>
      <c r="D93" s="37" t="s">
        <v>47</v>
      </c>
      <c r="J93" s="34"/>
      <c r="K93" s="35"/>
      <c r="L93" s="35"/>
      <c r="M93" s="35"/>
      <c r="N93" s="35"/>
      <c r="O93" s="35"/>
      <c r="P93" s="35"/>
      <c r="Q93" s="35"/>
      <c r="R93" s="35"/>
      <c r="S93" s="35"/>
      <c r="T93" s="35"/>
      <c r="U93" s="35"/>
      <c r="V93" s="35"/>
      <c r="W93" s="35"/>
      <c r="X93" s="35"/>
      <c r="Y93" s="35"/>
      <c r="Z93" s="35"/>
      <c r="AA93" s="35"/>
      <c r="AB93" s="35"/>
      <c r="AC93" s="35"/>
      <c r="AD93" s="35"/>
      <c r="AE93" s="35"/>
    </row>
    <row r="94" spans="1:31" s="4" customFormat="1" ht="17.100000000000001" customHeight="1" x14ac:dyDescent="0.15">
      <c r="C94" s="210" t="str">
        <f>設計住宅性能評価申請書!C93</f>
        <v>□</v>
      </c>
      <c r="D94" s="231" t="s">
        <v>48</v>
      </c>
      <c r="E94" s="231"/>
      <c r="F94" s="4" t="s">
        <v>49</v>
      </c>
      <c r="J94" s="34"/>
      <c r="K94" s="35"/>
      <c r="L94" s="35"/>
      <c r="M94" s="35"/>
      <c r="N94" s="35"/>
      <c r="O94" s="35"/>
      <c r="P94" s="35"/>
      <c r="Q94" s="35"/>
      <c r="R94" s="35"/>
      <c r="S94" s="35"/>
      <c r="T94" s="35"/>
      <c r="U94" s="35"/>
      <c r="V94" s="35"/>
      <c r="W94" s="35"/>
      <c r="X94" s="35"/>
      <c r="Y94" s="35"/>
      <c r="Z94" s="35"/>
      <c r="AA94" s="35"/>
      <c r="AB94" s="35"/>
      <c r="AC94" s="35"/>
      <c r="AD94" s="35"/>
      <c r="AE94" s="35"/>
    </row>
    <row r="95" spans="1:31" s="4" customFormat="1" ht="17.100000000000001" customHeight="1" x14ac:dyDescent="0.15">
      <c r="C95" s="210" t="str">
        <f>設計住宅性能評価申請書!C94</f>
        <v>□</v>
      </c>
      <c r="D95" s="231" t="s">
        <v>50</v>
      </c>
      <c r="E95" s="231"/>
      <c r="F95" s="4" t="s">
        <v>51</v>
      </c>
      <c r="J95" s="34"/>
      <c r="K95" s="35"/>
      <c r="L95" s="35"/>
      <c r="M95" s="35"/>
      <c r="N95" s="35"/>
      <c r="O95" s="35"/>
      <c r="P95" s="35"/>
    </row>
    <row r="96" spans="1:31" s="4" customFormat="1" ht="17.100000000000001" customHeight="1" x14ac:dyDescent="0.15">
      <c r="C96" s="210" t="str">
        <f>設計住宅性能評価申請書!C95</f>
        <v>□</v>
      </c>
      <c r="D96" s="231" t="s">
        <v>52</v>
      </c>
      <c r="E96" s="231"/>
      <c r="F96" s="4" t="s">
        <v>53</v>
      </c>
      <c r="J96" s="34"/>
      <c r="K96" s="35"/>
      <c r="L96" s="35"/>
      <c r="M96" s="35"/>
      <c r="N96" s="35"/>
      <c r="O96" s="35"/>
      <c r="P96" s="35"/>
      <c r="Q96" s="35"/>
      <c r="R96" s="35"/>
      <c r="S96" s="35"/>
      <c r="T96" s="35"/>
      <c r="U96" s="35"/>
      <c r="V96" s="35"/>
      <c r="W96" s="35"/>
      <c r="X96" s="35"/>
      <c r="Y96" s="35"/>
      <c r="Z96" s="35"/>
      <c r="AA96" s="35"/>
      <c r="AB96" s="35"/>
      <c r="AC96" s="35"/>
      <c r="AD96" s="35"/>
      <c r="AE96" s="35"/>
    </row>
    <row r="97" spans="1:31" s="4" customFormat="1" ht="17.100000000000001" customHeight="1" x14ac:dyDescent="0.15">
      <c r="A97" s="38"/>
      <c r="B97" s="39">
        <v>2</v>
      </c>
      <c r="C97" s="39" t="s">
        <v>46</v>
      </c>
      <c r="D97" s="39" t="s">
        <v>54</v>
      </c>
      <c r="E97" s="40"/>
      <c r="F97" s="40"/>
      <c r="G97" s="40"/>
      <c r="H97" s="40"/>
      <c r="I97" s="40"/>
      <c r="J97" s="41"/>
      <c r="K97" s="42"/>
      <c r="L97" s="42"/>
      <c r="M97" s="42"/>
      <c r="N97" s="42"/>
      <c r="O97" s="42"/>
      <c r="P97" s="42"/>
      <c r="Q97" s="42"/>
      <c r="R97" s="42"/>
      <c r="S97" s="42"/>
      <c r="T97" s="42"/>
      <c r="U97" s="42"/>
      <c r="V97" s="42"/>
      <c r="W97" s="42"/>
      <c r="X97" s="42"/>
      <c r="Y97" s="42"/>
      <c r="Z97" s="42"/>
      <c r="AA97" s="42"/>
      <c r="AB97" s="42"/>
      <c r="AC97" s="42"/>
      <c r="AD97" s="42"/>
      <c r="AE97" s="42"/>
    </row>
    <row r="98" spans="1:31" s="4" customFormat="1" ht="17.100000000000001" customHeight="1" x14ac:dyDescent="0.15">
      <c r="C98" s="210" t="str">
        <f>設計住宅性能評価申請書!C97</f>
        <v>□</v>
      </c>
      <c r="D98" s="231" t="s">
        <v>55</v>
      </c>
      <c r="E98" s="231"/>
      <c r="F98" s="4" t="s">
        <v>56</v>
      </c>
      <c r="J98" s="34"/>
      <c r="K98" s="35"/>
      <c r="L98" s="35"/>
      <c r="M98" s="35"/>
      <c r="N98" s="35"/>
      <c r="O98" s="35"/>
      <c r="P98" s="35"/>
      <c r="Q98" s="35"/>
      <c r="R98" s="35"/>
      <c r="S98" s="35"/>
      <c r="T98" s="35"/>
      <c r="U98" s="35"/>
      <c r="V98" s="35"/>
      <c r="W98" s="35"/>
      <c r="X98" s="35"/>
      <c r="Y98" s="35"/>
      <c r="Z98" s="35"/>
      <c r="AA98" s="35"/>
      <c r="AB98" s="35"/>
      <c r="AC98" s="35"/>
      <c r="AD98" s="35"/>
      <c r="AE98" s="35"/>
    </row>
    <row r="99" spans="1:31" s="4" customFormat="1" ht="17.100000000000001" customHeight="1" x14ac:dyDescent="0.15">
      <c r="C99" s="210" t="str">
        <f>設計住宅性能評価申請書!C98</f>
        <v>□</v>
      </c>
      <c r="D99" s="231" t="s">
        <v>729</v>
      </c>
      <c r="E99" s="231"/>
      <c r="F99" s="4" t="s">
        <v>731</v>
      </c>
      <c r="J99" s="34"/>
      <c r="K99" s="35"/>
      <c r="L99" s="35"/>
      <c r="M99" s="35"/>
      <c r="N99" s="35"/>
      <c r="O99" s="35"/>
      <c r="P99" s="35"/>
      <c r="Q99" s="35"/>
      <c r="R99" s="35"/>
      <c r="S99" s="35"/>
      <c r="T99" s="35"/>
      <c r="U99" s="35"/>
      <c r="V99" s="35"/>
      <c r="W99" s="35"/>
      <c r="X99" s="35"/>
      <c r="Y99" s="35"/>
      <c r="Z99" s="35"/>
      <c r="AA99" s="35"/>
      <c r="AB99" s="35"/>
      <c r="AC99" s="35"/>
      <c r="AD99" s="35"/>
      <c r="AE99" s="35"/>
    </row>
    <row r="100" spans="1:31" s="4" customFormat="1" ht="17.100000000000001" customHeight="1" x14ac:dyDescent="0.15">
      <c r="C100" s="210" t="str">
        <f>設計住宅性能評価申請書!C99</f>
        <v>□</v>
      </c>
      <c r="D100" s="231" t="s">
        <v>730</v>
      </c>
      <c r="E100" s="231"/>
      <c r="F100" s="4" t="s">
        <v>732</v>
      </c>
      <c r="J100" s="34"/>
      <c r="K100" s="35"/>
      <c r="L100" s="35"/>
      <c r="M100" s="35"/>
      <c r="N100" s="35"/>
      <c r="O100" s="35"/>
      <c r="P100" s="35"/>
      <c r="Q100" s="35"/>
      <c r="R100" s="35"/>
      <c r="S100" s="35"/>
      <c r="T100" s="35"/>
      <c r="U100" s="35"/>
      <c r="V100" s="35"/>
      <c r="W100" s="35"/>
      <c r="X100" s="35"/>
      <c r="Y100" s="35"/>
      <c r="Z100" s="35"/>
      <c r="AA100" s="35"/>
      <c r="AB100" s="35"/>
      <c r="AC100" s="35"/>
      <c r="AD100" s="35"/>
      <c r="AE100" s="35"/>
    </row>
    <row r="101" spans="1:31" s="4" customFormat="1" ht="17.100000000000001" customHeight="1" x14ac:dyDescent="0.15">
      <c r="C101" s="210" t="str">
        <f>設計住宅性能評価申請書!C100</f>
        <v>□</v>
      </c>
      <c r="D101" s="231" t="s">
        <v>57</v>
      </c>
      <c r="E101" s="231"/>
      <c r="F101" s="4" t="s">
        <v>58</v>
      </c>
      <c r="J101" s="34"/>
      <c r="K101" s="35"/>
      <c r="L101" s="35"/>
      <c r="M101" s="35"/>
      <c r="N101" s="35"/>
      <c r="O101" s="35"/>
      <c r="P101" s="35"/>
    </row>
    <row r="102" spans="1:31" s="4" customFormat="1" ht="17.100000000000001" customHeight="1" x14ac:dyDescent="0.15">
      <c r="C102" s="210" t="str">
        <f>設計住宅性能評価申請書!C101</f>
        <v>□</v>
      </c>
      <c r="D102" s="231" t="s">
        <v>59</v>
      </c>
      <c r="E102" s="231"/>
      <c r="F102" s="4" t="s">
        <v>60</v>
      </c>
      <c r="J102" s="34"/>
      <c r="K102" s="35"/>
      <c r="L102" s="35"/>
      <c r="M102" s="35"/>
      <c r="N102" s="35"/>
      <c r="O102" s="35"/>
      <c r="P102" s="35"/>
      <c r="Q102" s="35"/>
      <c r="R102" s="35"/>
      <c r="S102" s="35"/>
      <c r="T102" s="35"/>
      <c r="U102" s="35"/>
      <c r="V102" s="35"/>
      <c r="W102" s="35"/>
      <c r="X102" s="35"/>
      <c r="Y102" s="35"/>
      <c r="Z102" s="35"/>
      <c r="AA102" s="35"/>
      <c r="AB102" s="35"/>
      <c r="AC102" s="35"/>
      <c r="AD102" s="35"/>
      <c r="AE102" s="35"/>
    </row>
    <row r="103" spans="1:31" s="4" customFormat="1" ht="17.100000000000001" customHeight="1" x14ac:dyDescent="0.15">
      <c r="C103" s="210" t="str">
        <f>設計住宅性能評価申請書!C102</f>
        <v>□</v>
      </c>
      <c r="D103" s="231" t="s">
        <v>61</v>
      </c>
      <c r="E103" s="231"/>
      <c r="F103" s="4" t="s">
        <v>734</v>
      </c>
      <c r="J103" s="34"/>
      <c r="K103" s="35"/>
      <c r="L103" s="35"/>
      <c r="M103" s="35"/>
      <c r="N103" s="35"/>
      <c r="O103" s="35"/>
      <c r="P103" s="35"/>
      <c r="Q103" s="35"/>
      <c r="R103" s="35"/>
      <c r="S103" s="35"/>
      <c r="T103" s="35"/>
      <c r="U103" s="35"/>
      <c r="V103" s="35"/>
      <c r="W103" s="35"/>
      <c r="X103" s="35"/>
      <c r="Y103" s="35"/>
      <c r="Z103" s="35"/>
      <c r="AA103" s="35"/>
      <c r="AB103" s="35"/>
      <c r="AC103" s="35"/>
      <c r="AD103" s="35"/>
      <c r="AE103" s="35"/>
    </row>
    <row r="104" spans="1:31" s="4" customFormat="1" ht="17.100000000000001" customHeight="1" x14ac:dyDescent="0.15">
      <c r="C104" s="210" t="str">
        <f>設計住宅性能評価申請書!C103</f>
        <v>□</v>
      </c>
      <c r="D104" s="231" t="s">
        <v>733</v>
      </c>
      <c r="E104" s="231"/>
      <c r="F104" s="4" t="s">
        <v>735</v>
      </c>
      <c r="J104" s="34"/>
      <c r="K104" s="35"/>
      <c r="L104" s="35"/>
      <c r="M104" s="35"/>
      <c r="N104" s="35"/>
      <c r="O104" s="35"/>
      <c r="P104" s="35"/>
      <c r="Q104" s="35"/>
      <c r="R104" s="35"/>
      <c r="S104" s="35"/>
    </row>
    <row r="105" spans="1:31" s="4" customFormat="1" ht="17.100000000000001" customHeight="1" x14ac:dyDescent="0.15">
      <c r="A105" s="38"/>
      <c r="B105" s="39">
        <v>4</v>
      </c>
      <c r="C105" s="39" t="s">
        <v>46</v>
      </c>
      <c r="D105" s="39" t="s">
        <v>736</v>
      </c>
      <c r="E105" s="40"/>
      <c r="F105" s="40"/>
      <c r="G105" s="40"/>
      <c r="H105" s="40"/>
      <c r="I105" s="40"/>
      <c r="J105" s="41"/>
      <c r="K105" s="42"/>
      <c r="L105" s="42"/>
      <c r="M105" s="42"/>
      <c r="N105" s="42"/>
      <c r="O105" s="42"/>
      <c r="P105" s="42"/>
      <c r="Q105" s="42"/>
      <c r="R105" s="42"/>
      <c r="S105" s="42"/>
      <c r="T105" s="42"/>
      <c r="U105" s="42"/>
      <c r="V105" s="42"/>
      <c r="W105" s="42"/>
      <c r="X105" s="42"/>
      <c r="Y105" s="42"/>
      <c r="Z105" s="42"/>
      <c r="AA105" s="42"/>
      <c r="AB105" s="42"/>
      <c r="AC105" s="42"/>
      <c r="AD105" s="42"/>
      <c r="AE105" s="42"/>
    </row>
    <row r="106" spans="1:31" s="4" customFormat="1" ht="17.100000000000001" customHeight="1" x14ac:dyDescent="0.15">
      <c r="C106" s="210" t="str">
        <f>設計住宅性能評価申請書!C105</f>
        <v>□</v>
      </c>
      <c r="D106" s="231" t="s">
        <v>737</v>
      </c>
      <c r="E106" s="231"/>
      <c r="F106" s="4" t="s">
        <v>738</v>
      </c>
      <c r="J106" s="34"/>
      <c r="K106" s="35"/>
      <c r="L106" s="35"/>
      <c r="M106" s="35"/>
      <c r="N106" s="35"/>
      <c r="O106" s="35"/>
      <c r="P106" s="35"/>
      <c r="Q106" s="35"/>
      <c r="R106" s="35"/>
      <c r="S106" s="35"/>
    </row>
    <row r="107" spans="1:31" s="4" customFormat="1" ht="17.100000000000001" customHeight="1" x14ac:dyDescent="0.15">
      <c r="A107" s="38"/>
      <c r="B107" s="39">
        <v>6</v>
      </c>
      <c r="C107" s="39" t="s">
        <v>46</v>
      </c>
      <c r="D107" s="39" t="s">
        <v>62</v>
      </c>
      <c r="E107" s="40"/>
      <c r="F107" s="40"/>
      <c r="G107" s="40"/>
      <c r="H107" s="40"/>
      <c r="I107" s="40"/>
      <c r="J107" s="41"/>
      <c r="K107" s="42"/>
      <c r="L107" s="42"/>
      <c r="M107" s="42"/>
      <c r="N107" s="42"/>
      <c r="O107" s="42"/>
      <c r="P107" s="42"/>
      <c r="Q107" s="42"/>
      <c r="R107" s="42"/>
      <c r="S107" s="42"/>
      <c r="T107" s="42"/>
      <c r="U107" s="42"/>
      <c r="V107" s="42"/>
      <c r="W107" s="42"/>
      <c r="X107" s="42"/>
      <c r="Y107" s="42"/>
      <c r="Z107" s="42"/>
      <c r="AA107" s="42"/>
      <c r="AB107" s="42"/>
      <c r="AC107" s="42"/>
      <c r="AD107" s="42"/>
      <c r="AE107" s="42"/>
    </row>
    <row r="108" spans="1:31" s="4" customFormat="1" ht="17.100000000000001" customHeight="1" x14ac:dyDescent="0.15">
      <c r="C108" s="210" t="str">
        <f>設計住宅性能評価申請書!C107</f>
        <v>□</v>
      </c>
      <c r="D108" s="231" t="s">
        <v>63</v>
      </c>
      <c r="E108" s="231"/>
      <c r="F108" s="4" t="s">
        <v>64</v>
      </c>
      <c r="J108" s="34"/>
      <c r="K108" s="35"/>
      <c r="L108" s="35"/>
      <c r="M108" s="35"/>
      <c r="N108" s="35"/>
      <c r="O108" s="35"/>
      <c r="P108" s="35"/>
      <c r="Q108" s="35"/>
      <c r="R108" s="35"/>
      <c r="S108" s="35"/>
      <c r="T108" s="35"/>
      <c r="U108" s="35"/>
      <c r="V108" s="35"/>
      <c r="W108" s="35"/>
      <c r="X108" s="35"/>
      <c r="Y108" s="35"/>
      <c r="Z108" s="35"/>
      <c r="AA108" s="35"/>
      <c r="AB108" s="35"/>
      <c r="AC108" s="35"/>
      <c r="AD108" s="35"/>
      <c r="AE108" s="35"/>
    </row>
    <row r="109" spans="1:31" s="4" customFormat="1" ht="17.100000000000001" customHeight="1" x14ac:dyDescent="0.15">
      <c r="C109" s="210" t="str">
        <f>設計住宅性能評価申請書!C108</f>
        <v>□</v>
      </c>
      <c r="D109" s="231" t="s">
        <v>65</v>
      </c>
      <c r="E109" s="231"/>
      <c r="F109" s="4" t="s">
        <v>66</v>
      </c>
      <c r="J109" s="34"/>
      <c r="K109" s="35"/>
      <c r="L109" s="35"/>
      <c r="M109" s="35"/>
      <c r="N109" s="35"/>
      <c r="O109" s="35"/>
      <c r="P109" s="35"/>
    </row>
    <row r="110" spans="1:31" s="4" customFormat="1" ht="17.100000000000001" customHeight="1" x14ac:dyDescent="0.15">
      <c r="C110" s="210" t="str">
        <f>設計住宅性能評価申請書!C109</f>
        <v>□</v>
      </c>
      <c r="D110" s="231" t="s">
        <v>67</v>
      </c>
      <c r="E110" s="231"/>
      <c r="F110" s="4" t="s">
        <v>68</v>
      </c>
      <c r="J110" s="34"/>
      <c r="K110" s="35"/>
      <c r="L110" s="35"/>
      <c r="M110" s="35"/>
      <c r="N110" s="35"/>
      <c r="O110" s="35"/>
      <c r="P110" s="35"/>
      <c r="Q110" s="35"/>
      <c r="R110" s="35"/>
      <c r="S110" s="35"/>
    </row>
    <row r="111" spans="1:31" s="4" customFormat="1" ht="17.100000000000001" customHeight="1" x14ac:dyDescent="0.15">
      <c r="F111" s="4" t="s">
        <v>69</v>
      </c>
      <c r="J111" s="34"/>
      <c r="K111" s="35"/>
      <c r="L111" s="35"/>
      <c r="M111" s="35"/>
      <c r="N111" s="4" t="s">
        <v>70</v>
      </c>
      <c r="O111" s="43"/>
      <c r="P111" s="43"/>
      <c r="Q111" s="43"/>
      <c r="R111" s="43"/>
      <c r="S111" s="43"/>
    </row>
    <row r="112" spans="1:31" s="4" customFormat="1" ht="17.100000000000001" customHeight="1" x14ac:dyDescent="0.15">
      <c r="F112" s="4" t="s">
        <v>71</v>
      </c>
      <c r="J112" s="34"/>
      <c r="K112" s="35"/>
      <c r="L112" s="35"/>
      <c r="M112" s="35"/>
      <c r="N112" s="210" t="str">
        <f>設計住宅性能評価申請書!N111</f>
        <v>□</v>
      </c>
      <c r="O112" s="4" t="s">
        <v>72</v>
      </c>
      <c r="R112" s="210" t="str">
        <f>設計住宅性能評価申請書!R111</f>
        <v>□</v>
      </c>
      <c r="S112" s="4" t="s">
        <v>73</v>
      </c>
      <c r="V112" s="210" t="str">
        <f>設計住宅性能評価申請書!V111</f>
        <v>□</v>
      </c>
      <c r="W112" s="4" t="s">
        <v>74</v>
      </c>
      <c r="AB112" s="210" t="str">
        <f>設計住宅性能評価申請書!AB111</f>
        <v>□</v>
      </c>
      <c r="AC112" s="4" t="s">
        <v>75</v>
      </c>
    </row>
    <row r="113" spans="1:31" s="4" customFormat="1" ht="17.100000000000001" customHeight="1" x14ac:dyDescent="0.15">
      <c r="A113" s="38"/>
      <c r="B113" s="39">
        <v>7</v>
      </c>
      <c r="C113" s="39" t="s">
        <v>46</v>
      </c>
      <c r="D113" s="39" t="s">
        <v>76</v>
      </c>
      <c r="E113" s="40"/>
      <c r="F113" s="40"/>
      <c r="G113" s="40"/>
      <c r="H113" s="40"/>
      <c r="I113" s="40"/>
      <c r="J113" s="41"/>
      <c r="K113" s="42"/>
      <c r="L113" s="42"/>
      <c r="M113" s="42"/>
      <c r="N113" s="42"/>
      <c r="O113" s="42"/>
      <c r="P113" s="42"/>
      <c r="Q113" s="42"/>
      <c r="R113" s="42"/>
      <c r="S113" s="42"/>
      <c r="T113" s="42"/>
      <c r="U113" s="42"/>
      <c r="V113" s="42"/>
      <c r="W113" s="42"/>
      <c r="X113" s="42"/>
      <c r="Y113" s="42"/>
      <c r="Z113" s="42"/>
      <c r="AA113" s="42"/>
      <c r="AB113" s="42"/>
      <c r="AC113" s="42"/>
      <c r="AD113" s="42"/>
      <c r="AE113" s="42"/>
    </row>
    <row r="114" spans="1:31" s="4" customFormat="1" ht="17.100000000000001" customHeight="1" x14ac:dyDescent="0.15">
      <c r="C114" s="210" t="str">
        <f>設計住宅性能評価申請書!C113</f>
        <v>□</v>
      </c>
      <c r="D114" s="231" t="s">
        <v>77</v>
      </c>
      <c r="E114" s="231"/>
      <c r="F114" s="4" t="s">
        <v>78</v>
      </c>
      <c r="J114" s="34"/>
      <c r="K114" s="35"/>
      <c r="L114" s="35"/>
      <c r="M114" s="35"/>
      <c r="N114" s="35"/>
      <c r="O114" s="35"/>
      <c r="P114" s="35"/>
      <c r="Q114" s="35"/>
      <c r="R114" s="35"/>
      <c r="S114" s="35"/>
      <c r="T114" s="35"/>
      <c r="U114" s="35"/>
      <c r="V114" s="35"/>
      <c r="W114" s="35"/>
      <c r="X114" s="35"/>
      <c r="Y114" s="35"/>
      <c r="Z114" s="35"/>
      <c r="AA114" s="35"/>
      <c r="AB114" s="35"/>
      <c r="AC114" s="35"/>
      <c r="AD114" s="35"/>
      <c r="AE114" s="35"/>
    </row>
    <row r="115" spans="1:31" s="4" customFormat="1" ht="17.100000000000001" customHeight="1" x14ac:dyDescent="0.15">
      <c r="C115" s="210" t="str">
        <f>設計住宅性能評価申請書!C114</f>
        <v>□</v>
      </c>
      <c r="D115" s="231" t="s">
        <v>79</v>
      </c>
      <c r="E115" s="231"/>
      <c r="F115" s="4" t="s">
        <v>80</v>
      </c>
      <c r="J115" s="34"/>
      <c r="K115" s="35"/>
      <c r="L115" s="35"/>
      <c r="M115" s="35"/>
      <c r="N115" s="35"/>
      <c r="O115" s="35"/>
      <c r="P115" s="35"/>
    </row>
    <row r="116" spans="1:31" s="4" customFormat="1" ht="17.100000000000001" customHeight="1" x14ac:dyDescent="0.15">
      <c r="A116" s="38"/>
      <c r="B116" s="39">
        <v>8</v>
      </c>
      <c r="C116" s="39" t="s">
        <v>46</v>
      </c>
      <c r="D116" s="39" t="s">
        <v>81</v>
      </c>
      <c r="E116" s="40"/>
      <c r="F116" s="40"/>
      <c r="G116" s="40"/>
      <c r="H116" s="40"/>
      <c r="I116" s="40"/>
      <c r="J116" s="41"/>
      <c r="K116" s="42"/>
      <c r="L116" s="42"/>
      <c r="M116" s="42"/>
      <c r="N116" s="42"/>
      <c r="O116" s="42"/>
      <c r="P116" s="42"/>
      <c r="Q116" s="42"/>
      <c r="R116" s="42"/>
      <c r="S116" s="42"/>
      <c r="T116" s="42"/>
      <c r="U116" s="42"/>
      <c r="V116" s="42"/>
      <c r="W116" s="42"/>
      <c r="X116" s="42"/>
      <c r="Y116" s="42"/>
      <c r="Z116" s="42"/>
      <c r="AA116" s="42"/>
      <c r="AB116" s="42"/>
      <c r="AC116" s="42"/>
      <c r="AD116" s="42"/>
      <c r="AE116" s="42"/>
    </row>
    <row r="117" spans="1:31" s="4" customFormat="1" ht="17.100000000000001" customHeight="1" x14ac:dyDescent="0.15">
      <c r="A117" s="36"/>
      <c r="B117" s="37"/>
      <c r="C117" s="210" t="str">
        <f>設計住宅性能評価申請書!C116</f>
        <v>□</v>
      </c>
      <c r="D117" s="231" t="s">
        <v>739</v>
      </c>
      <c r="E117" s="231"/>
      <c r="F117" s="4" t="s">
        <v>742</v>
      </c>
      <c r="J117" s="34"/>
      <c r="K117" s="35"/>
      <c r="L117" s="35"/>
      <c r="M117" s="35"/>
      <c r="N117" s="35"/>
      <c r="O117" s="35"/>
      <c r="P117" s="35"/>
      <c r="Q117" s="35"/>
      <c r="R117" s="35"/>
      <c r="S117" s="35"/>
      <c r="T117" s="35"/>
      <c r="U117" s="35"/>
      <c r="V117" s="35"/>
      <c r="W117" s="35"/>
      <c r="X117" s="35"/>
      <c r="Y117" s="35"/>
      <c r="Z117" s="35"/>
      <c r="AA117" s="35"/>
      <c r="AB117" s="35"/>
      <c r="AC117" s="35"/>
      <c r="AD117" s="35"/>
      <c r="AE117" s="35"/>
    </row>
    <row r="118" spans="1:31" s="4" customFormat="1" ht="17.100000000000001" customHeight="1" x14ac:dyDescent="0.15">
      <c r="A118" s="36"/>
      <c r="B118" s="37"/>
      <c r="C118" s="210" t="str">
        <f>設計住宅性能評価申請書!C117</f>
        <v>□</v>
      </c>
      <c r="D118" s="231" t="s">
        <v>740</v>
      </c>
      <c r="E118" s="231"/>
      <c r="F118" s="4" t="s">
        <v>744</v>
      </c>
      <c r="J118" s="34"/>
      <c r="K118" s="35"/>
      <c r="L118" s="35"/>
      <c r="M118" s="35"/>
      <c r="N118" s="35"/>
      <c r="O118" s="35"/>
      <c r="P118" s="35"/>
      <c r="Q118" s="35"/>
      <c r="R118" s="35"/>
      <c r="S118" s="35"/>
      <c r="T118" s="35"/>
      <c r="U118" s="35"/>
      <c r="V118" s="35"/>
      <c r="W118" s="35"/>
      <c r="X118" s="35"/>
      <c r="Y118" s="35"/>
      <c r="Z118" s="35"/>
      <c r="AA118" s="35"/>
      <c r="AB118" s="35"/>
      <c r="AC118" s="35"/>
      <c r="AD118" s="35"/>
      <c r="AE118" s="35"/>
    </row>
    <row r="119" spans="1:31" s="4" customFormat="1" ht="17.100000000000001" customHeight="1" x14ac:dyDescent="0.15">
      <c r="A119" s="36"/>
      <c r="B119" s="37"/>
      <c r="C119" s="210" t="str">
        <f>設計住宅性能評価申請書!C118</f>
        <v>□</v>
      </c>
      <c r="D119" s="231" t="s">
        <v>741</v>
      </c>
      <c r="E119" s="231"/>
      <c r="F119" s="4" t="s">
        <v>745</v>
      </c>
      <c r="J119" s="34"/>
      <c r="K119" s="35"/>
      <c r="L119" s="35"/>
      <c r="M119" s="35"/>
      <c r="N119" s="35"/>
      <c r="O119" s="35"/>
      <c r="P119" s="35"/>
      <c r="Q119" s="35"/>
      <c r="R119" s="35"/>
      <c r="S119" s="35"/>
      <c r="T119" s="35"/>
      <c r="U119" s="35"/>
      <c r="V119" s="35"/>
      <c r="W119" s="35"/>
      <c r="X119" s="35"/>
      <c r="Y119" s="35"/>
      <c r="Z119" s="35"/>
      <c r="AA119" s="35"/>
      <c r="AB119" s="35"/>
      <c r="AC119" s="35"/>
      <c r="AD119" s="35"/>
      <c r="AE119" s="35"/>
    </row>
    <row r="120" spans="1:31" s="4" customFormat="1" ht="17.100000000000001" customHeight="1" x14ac:dyDescent="0.15">
      <c r="C120" s="210" t="str">
        <f>設計住宅性能評価申請書!C119</f>
        <v>□</v>
      </c>
      <c r="D120" s="231" t="s">
        <v>82</v>
      </c>
      <c r="E120" s="231"/>
      <c r="F120" s="4" t="s">
        <v>743</v>
      </c>
      <c r="J120" s="34"/>
      <c r="K120" s="35"/>
      <c r="L120" s="35"/>
      <c r="M120" s="35"/>
      <c r="N120" s="35"/>
      <c r="O120" s="35"/>
      <c r="P120" s="35"/>
      <c r="Q120" s="35"/>
      <c r="R120" s="35"/>
      <c r="S120" s="35"/>
      <c r="T120" s="35"/>
      <c r="U120" s="35"/>
      <c r="V120" s="35"/>
      <c r="W120" s="35"/>
      <c r="X120" s="35"/>
      <c r="Y120" s="35"/>
      <c r="Z120" s="35"/>
      <c r="AA120" s="35"/>
      <c r="AB120" s="35"/>
      <c r="AC120" s="35"/>
      <c r="AD120" s="35"/>
      <c r="AE120" s="35"/>
    </row>
    <row r="121" spans="1:31" s="4" customFormat="1" ht="17.100000000000001" customHeight="1" x14ac:dyDescent="0.15">
      <c r="A121" s="38"/>
      <c r="B121" s="39">
        <v>9</v>
      </c>
      <c r="C121" s="39" t="s">
        <v>46</v>
      </c>
      <c r="D121" s="39" t="s">
        <v>83</v>
      </c>
      <c r="E121" s="40"/>
      <c r="F121" s="40"/>
      <c r="G121" s="40"/>
      <c r="H121" s="40"/>
      <c r="I121" s="40"/>
      <c r="J121" s="41"/>
      <c r="K121" s="42"/>
      <c r="L121" s="42"/>
      <c r="M121" s="42"/>
      <c r="N121" s="42"/>
      <c r="O121" s="42"/>
      <c r="P121" s="42"/>
      <c r="Q121" s="42"/>
      <c r="R121" s="42"/>
      <c r="S121" s="42"/>
      <c r="T121" s="42"/>
      <c r="U121" s="42"/>
      <c r="V121" s="42"/>
      <c r="W121" s="42"/>
      <c r="X121" s="42"/>
      <c r="Y121" s="42"/>
      <c r="Z121" s="42"/>
      <c r="AA121" s="42"/>
      <c r="AB121" s="42"/>
      <c r="AC121" s="42"/>
      <c r="AD121" s="42"/>
      <c r="AE121" s="42"/>
    </row>
    <row r="122" spans="1:31" s="4" customFormat="1" ht="17.100000000000001" customHeight="1" x14ac:dyDescent="0.15">
      <c r="A122" s="36"/>
      <c r="B122" s="37"/>
      <c r="C122" s="210" t="str">
        <f>設計住宅性能評価申請書!C121</f>
        <v>□</v>
      </c>
      <c r="D122" s="231" t="s">
        <v>746</v>
      </c>
      <c r="E122" s="231"/>
      <c r="F122" s="4" t="s">
        <v>747</v>
      </c>
      <c r="J122" s="34"/>
      <c r="K122" s="35"/>
      <c r="L122" s="35"/>
      <c r="M122" s="35"/>
      <c r="N122" s="35"/>
      <c r="O122" s="35"/>
      <c r="P122" s="35"/>
      <c r="Q122" s="35"/>
      <c r="R122" s="35"/>
      <c r="S122" s="35"/>
      <c r="T122" s="35"/>
      <c r="U122" s="35"/>
      <c r="V122" s="35"/>
      <c r="W122" s="35"/>
      <c r="X122" s="35"/>
      <c r="Y122" s="35"/>
      <c r="Z122" s="35"/>
      <c r="AA122" s="35"/>
      <c r="AB122" s="35"/>
      <c r="AC122" s="35"/>
      <c r="AD122" s="35"/>
      <c r="AE122" s="35"/>
    </row>
    <row r="123" spans="1:31" s="4" customFormat="1" ht="17.100000000000001" customHeight="1" x14ac:dyDescent="0.15">
      <c r="C123" s="210" t="str">
        <f>設計住宅性能評価申請書!C122</f>
        <v>□</v>
      </c>
      <c r="D123" s="231" t="s">
        <v>748</v>
      </c>
      <c r="E123" s="231"/>
      <c r="F123" s="4" t="s">
        <v>749</v>
      </c>
      <c r="J123" s="34"/>
      <c r="K123" s="35"/>
      <c r="L123" s="35"/>
      <c r="M123" s="35"/>
      <c r="N123" s="35"/>
      <c r="O123" s="35"/>
      <c r="P123" s="35"/>
      <c r="Q123" s="35"/>
      <c r="R123" s="35"/>
      <c r="S123" s="35"/>
      <c r="T123" s="35"/>
      <c r="U123" s="35"/>
      <c r="V123" s="35"/>
      <c r="W123" s="35"/>
      <c r="X123" s="35"/>
      <c r="Y123" s="35"/>
      <c r="Z123" s="35"/>
      <c r="AA123" s="35"/>
      <c r="AB123" s="35"/>
      <c r="AC123" s="35"/>
      <c r="AD123" s="35"/>
      <c r="AE123" s="35"/>
    </row>
    <row r="124" spans="1:31" s="4" customFormat="1" ht="17.100000000000001" customHeight="1" x14ac:dyDescent="0.15">
      <c r="A124" s="38"/>
      <c r="B124" s="39">
        <v>10</v>
      </c>
      <c r="C124" s="39" t="s">
        <v>46</v>
      </c>
      <c r="D124" s="39" t="s">
        <v>84</v>
      </c>
      <c r="E124" s="40"/>
      <c r="F124" s="40"/>
      <c r="G124" s="40"/>
      <c r="H124" s="40"/>
      <c r="I124" s="40"/>
      <c r="J124" s="41"/>
      <c r="K124" s="42"/>
      <c r="L124" s="42"/>
      <c r="M124" s="42"/>
      <c r="N124" s="42"/>
      <c r="O124" s="42"/>
      <c r="P124" s="42"/>
      <c r="Q124" s="42"/>
      <c r="R124" s="42"/>
      <c r="S124" s="42"/>
      <c r="T124" s="42"/>
      <c r="U124" s="42"/>
      <c r="V124" s="42"/>
      <c r="W124" s="42"/>
      <c r="X124" s="42"/>
      <c r="Y124" s="42"/>
      <c r="Z124" s="42"/>
      <c r="AA124" s="42"/>
      <c r="AB124" s="42"/>
      <c r="AC124" s="42"/>
      <c r="AD124" s="42"/>
      <c r="AE124" s="42"/>
    </row>
    <row r="125" spans="1:31" s="4" customFormat="1" ht="17.100000000000001" customHeight="1" x14ac:dyDescent="0.15">
      <c r="C125" s="210" t="str">
        <f>設計住宅性能評価申請書!C124</f>
        <v>□</v>
      </c>
      <c r="D125" s="231" t="s">
        <v>85</v>
      </c>
      <c r="E125" s="231"/>
      <c r="F125" s="4" t="s">
        <v>86</v>
      </c>
      <c r="J125" s="34"/>
      <c r="K125" s="35"/>
      <c r="L125" s="35"/>
      <c r="M125" s="35"/>
      <c r="N125" s="35"/>
      <c r="O125" s="35"/>
      <c r="P125" s="35"/>
      <c r="Q125" s="35"/>
      <c r="R125" s="35"/>
      <c r="S125" s="35"/>
      <c r="T125" s="35"/>
      <c r="U125" s="35"/>
      <c r="V125" s="35"/>
      <c r="W125" s="35"/>
      <c r="X125" s="35"/>
      <c r="Y125" s="35"/>
      <c r="Z125" s="35"/>
      <c r="AA125" s="35"/>
      <c r="AB125" s="35"/>
      <c r="AC125" s="35"/>
      <c r="AD125" s="35"/>
      <c r="AE125" s="35"/>
    </row>
    <row r="126" spans="1:31" ht="11.25" customHeight="1" x14ac:dyDescent="0.1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row>
    <row r="127" spans="1:31" ht="15.75" customHeight="1" x14ac:dyDescent="0.15">
      <c r="A127" s="3" t="s">
        <v>16</v>
      </c>
    </row>
    <row r="128" spans="1:31" s="28" customFormat="1" ht="15.75" customHeight="1" x14ac:dyDescent="0.15">
      <c r="B128" s="28" t="s">
        <v>87</v>
      </c>
      <c r="C128" s="28" t="s">
        <v>88</v>
      </c>
    </row>
    <row r="129" spans="1:32" s="28" customFormat="1" ht="15.75" customHeight="1" x14ac:dyDescent="0.15">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row>
    <row r="130" spans="1:32" s="28" customFormat="1" ht="15.75" customHeight="1" x14ac:dyDescent="0.15">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row>
    <row r="131" spans="1:32" s="4" customFormat="1" ht="15" customHeight="1" x14ac:dyDescent="0.15">
      <c r="AE131" s="15" t="s">
        <v>90</v>
      </c>
    </row>
    <row r="132" spans="1:32" s="4" customFormat="1" ht="21" customHeight="1" x14ac:dyDescent="0.15">
      <c r="A132" s="25"/>
      <c r="B132" s="29" t="s">
        <v>91</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row>
    <row r="133" spans="1:32" s="4" customFormat="1" ht="6.75" customHeight="1" x14ac:dyDescent="0.15"/>
    <row r="134" spans="1:32" s="4" customFormat="1" ht="16.5" customHeight="1" x14ac:dyDescent="0.15">
      <c r="A134" s="30" t="s">
        <v>92</v>
      </c>
      <c r="B134" s="31"/>
      <c r="C134" s="31"/>
      <c r="D134" s="31"/>
      <c r="E134" s="31"/>
    </row>
    <row r="135" spans="1:32" s="4" customFormat="1" ht="16.5" customHeight="1" x14ac:dyDescent="0.15">
      <c r="B135" s="299" t="str">
        <f>IF(設計住宅性能評価申請書!B134="","",設計住宅性能評価申請書!B134)</f>
        <v/>
      </c>
      <c r="C135" s="299"/>
      <c r="D135" s="299"/>
      <c r="E135" s="299"/>
      <c r="F135" s="299"/>
      <c r="G135" s="299"/>
      <c r="H135" s="299"/>
      <c r="I135" s="299"/>
      <c r="J135" s="299"/>
      <c r="K135" s="299"/>
      <c r="L135" s="299"/>
      <c r="M135" s="299"/>
      <c r="N135" s="299"/>
      <c r="O135" s="299"/>
      <c r="P135" s="299"/>
      <c r="Q135" s="299"/>
      <c r="R135" s="299"/>
      <c r="S135" s="299"/>
      <c r="T135" s="299"/>
      <c r="U135" s="299"/>
      <c r="V135" s="299"/>
      <c r="W135" s="299"/>
      <c r="X135" s="299"/>
      <c r="Y135" s="299"/>
      <c r="Z135" s="299"/>
      <c r="AA135" s="299"/>
      <c r="AB135" s="299"/>
      <c r="AC135" s="299"/>
      <c r="AD135" s="299"/>
      <c r="AE135" s="299"/>
    </row>
    <row r="136" spans="1:32" s="4" customFormat="1" ht="4.5" customHeight="1" x14ac:dyDescent="0.15"/>
    <row r="137" spans="1:32" s="4" customFormat="1" ht="16.5" customHeight="1" x14ac:dyDescent="0.15">
      <c r="A137" s="30" t="s">
        <v>93</v>
      </c>
      <c r="B137" s="31"/>
      <c r="C137" s="31"/>
      <c r="D137" s="31"/>
      <c r="E137" s="31"/>
      <c r="F137" s="31"/>
      <c r="G137" s="31"/>
      <c r="H137" s="31"/>
      <c r="I137" s="31"/>
      <c r="J137" s="31"/>
      <c r="K137" s="31"/>
      <c r="L137" s="31"/>
      <c r="M137" s="31"/>
      <c r="N137" s="31"/>
      <c r="O137" s="31"/>
      <c r="P137" s="31"/>
      <c r="Q137" s="31"/>
    </row>
    <row r="138" spans="1:32" s="4" customFormat="1" ht="16.5" customHeight="1" x14ac:dyDescent="0.15">
      <c r="C138" s="210" t="str">
        <f>設計住宅性能評価申請書!C137</f>
        <v>■</v>
      </c>
      <c r="D138" s="4" t="s">
        <v>94</v>
      </c>
      <c r="J138" s="4" t="s">
        <v>95</v>
      </c>
      <c r="K138" s="210" t="str">
        <f>設計住宅性能評価申請書!K137</f>
        <v>■</v>
      </c>
      <c r="L138" s="4" t="s">
        <v>96</v>
      </c>
      <c r="Q138" s="210" t="str">
        <f>設計住宅性能評価申請書!Q137</f>
        <v>□</v>
      </c>
      <c r="R138" s="4" t="s">
        <v>97</v>
      </c>
      <c r="X138" s="210" t="str">
        <f>設計住宅性能評価申請書!X137</f>
        <v>□</v>
      </c>
      <c r="Y138" s="4" t="s">
        <v>98</v>
      </c>
    </row>
    <row r="139" spans="1:32" s="4" customFormat="1" ht="16.5" customHeight="1" x14ac:dyDescent="0.15">
      <c r="C139" s="210" t="str">
        <f>設計住宅性能評価申請書!C138</f>
        <v>□</v>
      </c>
      <c r="D139" s="4" t="s">
        <v>99</v>
      </c>
      <c r="K139" s="210" t="str">
        <f>設計住宅性能評価申請書!K138</f>
        <v>□</v>
      </c>
      <c r="L139" s="4" t="s">
        <v>100</v>
      </c>
    </row>
    <row r="140" spans="1:32" s="4" customFormat="1" ht="4.5" customHeight="1" x14ac:dyDescent="0.15"/>
    <row r="141" spans="1:32" s="4" customFormat="1" ht="16.5" customHeight="1" x14ac:dyDescent="0.15">
      <c r="A141" s="30" t="s">
        <v>101</v>
      </c>
      <c r="B141" s="31"/>
      <c r="C141" s="31"/>
      <c r="D141" s="31"/>
      <c r="E141" s="31"/>
      <c r="H141" s="210" t="str">
        <f>設計住宅性能評価申請書!H140</f>
        <v>□</v>
      </c>
      <c r="I141" s="4" t="s">
        <v>102</v>
      </c>
      <c r="N141" s="210" t="str">
        <f>設計住宅性能評価申請書!N140</f>
        <v>□</v>
      </c>
      <c r="O141" s="4" t="s">
        <v>103</v>
      </c>
      <c r="T141" s="210" t="str">
        <f>設計住宅性能評価申請書!T140</f>
        <v>■</v>
      </c>
      <c r="U141" s="4" t="s">
        <v>104</v>
      </c>
    </row>
    <row r="142" spans="1:32" s="4" customFormat="1" ht="4.5" customHeight="1" x14ac:dyDescent="0.15"/>
    <row r="143" spans="1:32" s="4" customFormat="1" ht="16.5" customHeight="1" x14ac:dyDescent="0.15">
      <c r="A143" s="30" t="s">
        <v>105</v>
      </c>
      <c r="B143" s="31"/>
      <c r="C143" s="31"/>
      <c r="D143" s="31"/>
      <c r="E143" s="31"/>
      <c r="H143" s="297" t="str">
        <f>IF(設計住宅性能評価申請書!H142="","",設計住宅性能評価申請書!H142)</f>
        <v/>
      </c>
      <c r="I143" s="297"/>
      <c r="J143" s="297"/>
      <c r="K143" s="297"/>
      <c r="L143" s="4" t="s">
        <v>106</v>
      </c>
    </row>
    <row r="144" spans="1:32" s="4" customFormat="1" ht="4.5" customHeight="1" x14ac:dyDescent="0.15"/>
    <row r="145" spans="1:26" s="4" customFormat="1" ht="16.5" customHeight="1" x14ac:dyDescent="0.15">
      <c r="A145" s="30" t="s">
        <v>107</v>
      </c>
      <c r="B145" s="31"/>
      <c r="C145" s="31"/>
      <c r="D145" s="31"/>
      <c r="E145" s="31"/>
      <c r="H145" s="210" t="str">
        <f>設計住宅性能評価申請書!H144</f>
        <v>□</v>
      </c>
      <c r="I145" s="4" t="s">
        <v>108</v>
      </c>
      <c r="P145" s="210" t="str">
        <f>設計住宅性能評価申請書!P144</f>
        <v>■</v>
      </c>
      <c r="Q145" s="4" t="s">
        <v>109</v>
      </c>
    </row>
    <row r="146" spans="1:26" s="4" customFormat="1" ht="4.5" customHeight="1" x14ac:dyDescent="0.15"/>
    <row r="147" spans="1:26" s="4" customFormat="1" ht="16.5" customHeight="1" x14ac:dyDescent="0.15">
      <c r="A147" s="30" t="s">
        <v>110</v>
      </c>
      <c r="B147" s="31"/>
      <c r="C147" s="31"/>
      <c r="D147" s="31"/>
      <c r="E147" s="31"/>
      <c r="H147" s="297" t="str">
        <f>IF(設計住宅性能評価申請書!H146="","",設計住宅性能評価申請書!H146)</f>
        <v/>
      </c>
      <c r="I147" s="297"/>
      <c r="J147" s="297"/>
      <c r="K147" s="297"/>
      <c r="L147" s="4" t="s">
        <v>106</v>
      </c>
    </row>
    <row r="148" spans="1:26" s="4" customFormat="1" ht="4.5" customHeight="1" x14ac:dyDescent="0.15"/>
    <row r="149" spans="1:26" s="4" customFormat="1" ht="16.5" customHeight="1" x14ac:dyDescent="0.15">
      <c r="A149" s="30" t="s">
        <v>111</v>
      </c>
      <c r="B149" s="31"/>
      <c r="C149" s="31"/>
      <c r="D149" s="31"/>
      <c r="E149" s="31"/>
      <c r="H149" s="297" t="str">
        <f>IF(設計住宅性能評価申請書!H148="","",設計住宅性能評価申請書!H148)</f>
        <v/>
      </c>
      <c r="I149" s="297"/>
      <c r="J149" s="297"/>
      <c r="K149" s="297"/>
      <c r="L149" s="4" t="s">
        <v>106</v>
      </c>
    </row>
    <row r="150" spans="1:26" s="4" customFormat="1" ht="4.5" customHeight="1" x14ac:dyDescent="0.15"/>
    <row r="151" spans="1:26" s="4" customFormat="1" ht="16.5" customHeight="1" x14ac:dyDescent="0.15">
      <c r="A151" s="30" t="s">
        <v>112</v>
      </c>
      <c r="B151" s="31"/>
      <c r="C151" s="31"/>
      <c r="D151" s="31"/>
      <c r="E151" s="31"/>
    </row>
    <row r="152" spans="1:26" s="4" customFormat="1" ht="16.5" customHeight="1" x14ac:dyDescent="0.15">
      <c r="C152" s="4" t="s">
        <v>750</v>
      </c>
      <c r="J152" s="298" t="str">
        <f>IF(設計住宅性能評価申請書!J151="","",設計住宅性能評価申請書!J151)</f>
        <v/>
      </c>
      <c r="K152" s="298"/>
      <c r="L152" s="298"/>
      <c r="M152" s="4" t="s">
        <v>113</v>
      </c>
    </row>
    <row r="153" spans="1:26" s="4" customFormat="1" ht="16.5" customHeight="1" x14ac:dyDescent="0.15">
      <c r="C153" s="4" t="s">
        <v>751</v>
      </c>
      <c r="J153" s="298" t="str">
        <f>IF(設計住宅性能評価申請書!J152="","",設計住宅性能評価申請書!J152)</f>
        <v/>
      </c>
      <c r="K153" s="298"/>
      <c r="L153" s="298"/>
      <c r="M153" s="4" t="s">
        <v>113</v>
      </c>
    </row>
    <row r="154" spans="1:26" s="4" customFormat="1" ht="4.5" customHeight="1" x14ac:dyDescent="0.15"/>
    <row r="155" spans="1:26" s="4" customFormat="1" ht="16.5" customHeight="1" x14ac:dyDescent="0.15">
      <c r="A155" s="30" t="s">
        <v>114</v>
      </c>
      <c r="B155" s="31"/>
      <c r="C155" s="31"/>
      <c r="D155" s="31"/>
      <c r="E155" s="31"/>
      <c r="F155" s="31"/>
      <c r="G155" s="31"/>
    </row>
    <row r="156" spans="1:26" s="4" customFormat="1" ht="16.5" customHeight="1" x14ac:dyDescent="0.15">
      <c r="C156" s="4" t="s">
        <v>115</v>
      </c>
      <c r="J156" s="294" t="str">
        <f>IF(設計住宅性能評価申請書!J155="","",設計住宅性能評価申請書!J155)</f>
        <v/>
      </c>
      <c r="K156" s="294"/>
      <c r="L156" s="294"/>
      <c r="M156" s="294"/>
      <c r="N156" s="4" t="s">
        <v>116</v>
      </c>
    </row>
    <row r="157" spans="1:26" s="4" customFormat="1" ht="16.5" customHeight="1" x14ac:dyDescent="0.15">
      <c r="C157" s="4" t="s">
        <v>117</v>
      </c>
      <c r="J157" s="294" t="str">
        <f>IF(設計住宅性能評価申請書!J156="","",設計住宅性能評価申請書!J156)</f>
        <v/>
      </c>
      <c r="K157" s="294"/>
      <c r="L157" s="294"/>
      <c r="M157" s="294"/>
      <c r="N157" s="4" t="s">
        <v>116</v>
      </c>
    </row>
    <row r="158" spans="1:26" s="4" customFormat="1" ht="16.5" customHeight="1" x14ac:dyDescent="0.15">
      <c r="C158" s="4" t="s">
        <v>118</v>
      </c>
      <c r="I158" s="15" t="s">
        <v>119</v>
      </c>
      <c r="J158" s="295">
        <f>IF(設計住宅性能評価申請書!J157="","",設計住宅性能評価申請書!J157)</f>
        <v>2</v>
      </c>
      <c r="K158" s="295"/>
      <c r="L158" s="295"/>
      <c r="M158" s="4" t="s">
        <v>120</v>
      </c>
      <c r="N158" s="4" t="s">
        <v>121</v>
      </c>
    </row>
    <row r="159" spans="1:26" s="4" customFormat="1" ht="16.5" customHeight="1" x14ac:dyDescent="0.15">
      <c r="I159" s="15" t="s">
        <v>122</v>
      </c>
      <c r="J159" s="295" t="str">
        <f>IF(設計住宅性能評価申請書!J158="","",設計住宅性能評価申請書!J158)</f>
        <v/>
      </c>
      <c r="K159" s="295"/>
      <c r="L159" s="295"/>
      <c r="M159" s="4" t="s">
        <v>120</v>
      </c>
      <c r="N159" s="4" t="s">
        <v>121</v>
      </c>
    </row>
    <row r="160" spans="1:26" s="4" customFormat="1" ht="16.5" customHeight="1" x14ac:dyDescent="0.15">
      <c r="C160" s="4" t="s">
        <v>123</v>
      </c>
      <c r="G160" s="295" t="str">
        <f>IF(設計住宅性能評価申請書!G159="","",設計住宅性能評価申請書!G159)</f>
        <v>木造</v>
      </c>
      <c r="H160" s="296"/>
      <c r="I160" s="296"/>
      <c r="J160" s="296"/>
      <c r="K160" s="296"/>
      <c r="L160" s="296"/>
      <c r="M160" s="296"/>
      <c r="N160" s="296"/>
      <c r="R160" s="15" t="s">
        <v>124</v>
      </c>
      <c r="S160" s="295" t="str">
        <f>IF(設計住宅性能評価申請書!S159="","",設計住宅性能評価申請書!S159)</f>
        <v/>
      </c>
      <c r="T160" s="296"/>
      <c r="U160" s="296"/>
      <c r="V160" s="296"/>
      <c r="W160" s="296"/>
      <c r="X160" s="296"/>
      <c r="Y160" s="296"/>
      <c r="Z160" s="296"/>
    </row>
    <row r="161" spans="1:31" s="4" customFormat="1" ht="4.5" customHeight="1" x14ac:dyDescent="0.15"/>
    <row r="162" spans="1:31" s="4" customFormat="1" ht="16.5" customHeight="1" x14ac:dyDescent="0.15">
      <c r="A162" s="30" t="s">
        <v>125</v>
      </c>
      <c r="B162" s="31"/>
      <c r="C162" s="31"/>
      <c r="D162" s="31"/>
      <c r="E162" s="31"/>
    </row>
    <row r="163" spans="1:31" s="4" customFormat="1" ht="16.5" customHeight="1" x14ac:dyDescent="0.15">
      <c r="A163" s="37"/>
      <c r="C163" s="210" t="str">
        <f>設計住宅性能評価申請書!C162</f>
        <v>□</v>
      </c>
      <c r="D163" s="4" t="s">
        <v>126</v>
      </c>
      <c r="G163" s="210" t="str">
        <f>設計住宅性能評価申請書!G162</f>
        <v>■</v>
      </c>
      <c r="H163" s="4" t="s">
        <v>127</v>
      </c>
      <c r="K163" s="210" t="str">
        <f>設計住宅性能評価申請書!K162</f>
        <v>□</v>
      </c>
      <c r="L163" s="4" t="s">
        <v>128</v>
      </c>
      <c r="P163" s="210" t="str">
        <f>設計住宅性能評価申請書!P162</f>
        <v>□</v>
      </c>
      <c r="Q163" s="4" t="s">
        <v>129</v>
      </c>
    </row>
    <row r="164" spans="1:31" s="4" customFormat="1" ht="4.5" customHeight="1" x14ac:dyDescent="0.15"/>
    <row r="165" spans="1:31" s="4" customFormat="1" ht="16.5" customHeight="1" x14ac:dyDescent="0.15">
      <c r="A165" s="30" t="s">
        <v>130</v>
      </c>
      <c r="B165" s="31"/>
      <c r="C165" s="31"/>
      <c r="D165" s="31"/>
      <c r="E165" s="31"/>
      <c r="F165" s="31"/>
      <c r="G165" s="31"/>
      <c r="H165" s="31"/>
    </row>
    <row r="166" spans="1:31" s="4" customFormat="1" ht="17.25" customHeight="1" x14ac:dyDescent="0.15">
      <c r="C166" s="234"/>
      <c r="D166" s="235"/>
      <c r="E166" s="235"/>
      <c r="F166" s="235"/>
      <c r="G166" s="235"/>
      <c r="H166" s="235"/>
      <c r="I166" s="235"/>
      <c r="J166" s="235"/>
      <c r="K166" s="235"/>
      <c r="L166" s="235"/>
      <c r="M166" s="235"/>
      <c r="N166" s="235"/>
      <c r="O166" s="235"/>
      <c r="P166" s="235"/>
      <c r="Q166" s="235"/>
      <c r="R166" s="235"/>
      <c r="S166" s="235"/>
      <c r="T166" s="235"/>
      <c r="U166" s="235"/>
      <c r="V166" s="235"/>
      <c r="W166" s="235"/>
      <c r="X166" s="235"/>
      <c r="Y166" s="235"/>
      <c r="Z166" s="235"/>
      <c r="AA166" s="235"/>
      <c r="AB166" s="235"/>
      <c r="AC166" s="235"/>
      <c r="AD166" s="235"/>
      <c r="AE166" s="235"/>
    </row>
    <row r="167" spans="1:31" s="4" customFormat="1" ht="17.25" customHeight="1" x14ac:dyDescent="0.15">
      <c r="C167" s="236"/>
      <c r="D167" s="236"/>
      <c r="E167" s="236"/>
      <c r="F167" s="236"/>
      <c r="G167" s="236"/>
      <c r="H167" s="236"/>
      <c r="I167" s="236"/>
      <c r="J167" s="236"/>
      <c r="K167" s="236"/>
      <c r="L167" s="236"/>
      <c r="M167" s="236"/>
      <c r="N167" s="236"/>
      <c r="O167" s="236"/>
      <c r="P167" s="236"/>
      <c r="Q167" s="236"/>
      <c r="R167" s="236"/>
      <c r="S167" s="236"/>
      <c r="T167" s="236"/>
      <c r="U167" s="236"/>
      <c r="V167" s="236"/>
      <c r="W167" s="236"/>
      <c r="X167" s="236"/>
      <c r="Y167" s="236"/>
      <c r="Z167" s="236"/>
      <c r="AA167" s="236"/>
      <c r="AB167" s="236"/>
      <c r="AC167" s="236"/>
      <c r="AD167" s="236"/>
      <c r="AE167" s="236"/>
    </row>
    <row r="168" spans="1:31" s="4" customFormat="1" ht="4.5" customHeight="1" x14ac:dyDescent="0.15"/>
    <row r="169" spans="1:31" s="4" customFormat="1" ht="16.5" customHeight="1" x14ac:dyDescent="0.15">
      <c r="A169" s="30" t="s">
        <v>131</v>
      </c>
      <c r="B169" s="31"/>
      <c r="C169" s="31"/>
      <c r="D169" s="31"/>
      <c r="E169" s="31"/>
    </row>
    <row r="170" spans="1:31" s="4" customFormat="1" ht="17.25" customHeight="1" x14ac:dyDescent="0.15">
      <c r="C170" s="234"/>
      <c r="D170" s="235"/>
      <c r="E170" s="235"/>
      <c r="F170" s="235"/>
      <c r="G170" s="235"/>
      <c r="H170" s="235"/>
      <c r="I170" s="235"/>
      <c r="J170" s="235"/>
      <c r="K170" s="235"/>
      <c r="L170" s="235"/>
      <c r="M170" s="235"/>
      <c r="N170" s="235"/>
      <c r="O170" s="235"/>
      <c r="P170" s="235"/>
      <c r="Q170" s="235"/>
      <c r="R170" s="235"/>
      <c r="S170" s="235"/>
      <c r="T170" s="235"/>
      <c r="U170" s="235"/>
      <c r="V170" s="235"/>
      <c r="W170" s="235"/>
      <c r="X170" s="235"/>
      <c r="Y170" s="235"/>
      <c r="Z170" s="235"/>
      <c r="AA170" s="235"/>
      <c r="AB170" s="235"/>
      <c r="AC170" s="235"/>
      <c r="AD170" s="235"/>
      <c r="AE170" s="235"/>
    </row>
    <row r="171" spans="1:31" ht="17.25" customHeight="1" x14ac:dyDescent="0.15">
      <c r="C171" s="236"/>
      <c r="D171" s="236"/>
      <c r="E171" s="236"/>
      <c r="F171" s="236"/>
      <c r="G171" s="236"/>
      <c r="H171" s="236"/>
      <c r="I171" s="236"/>
      <c r="J171" s="236"/>
      <c r="K171" s="236"/>
      <c r="L171" s="236"/>
      <c r="M171" s="236"/>
      <c r="N171" s="236"/>
      <c r="O171" s="236"/>
      <c r="P171" s="236"/>
      <c r="Q171" s="236"/>
      <c r="R171" s="236"/>
      <c r="S171" s="236"/>
      <c r="T171" s="236"/>
      <c r="U171" s="236"/>
      <c r="V171" s="236"/>
      <c r="W171" s="236"/>
      <c r="X171" s="236"/>
      <c r="Y171" s="236"/>
      <c r="Z171" s="236"/>
      <c r="AA171" s="236"/>
      <c r="AB171" s="236"/>
      <c r="AC171" s="236"/>
      <c r="AD171" s="236"/>
      <c r="AE171" s="236"/>
    </row>
    <row r="172" spans="1:31" ht="17.25" customHeight="1" x14ac:dyDescent="0.15">
      <c r="C172" s="222" t="s">
        <v>1190</v>
      </c>
      <c r="D172" s="223"/>
      <c r="E172" s="223"/>
      <c r="F172" s="223"/>
      <c r="G172" s="223"/>
      <c r="H172" s="223"/>
      <c r="I172" s="223"/>
      <c r="J172" s="223"/>
      <c r="K172" s="223"/>
      <c r="L172" s="223"/>
      <c r="M172" s="223"/>
      <c r="N172" s="173" t="s">
        <v>42</v>
      </c>
      <c r="O172" s="224" t="s">
        <v>1191</v>
      </c>
      <c r="P172" s="223"/>
      <c r="Q172" s="223"/>
      <c r="R172" s="223"/>
      <c r="S172" s="173" t="s">
        <v>42</v>
      </c>
      <c r="T172" s="224" t="s">
        <v>1192</v>
      </c>
      <c r="U172" s="223"/>
      <c r="V172" s="223"/>
      <c r="W172" s="223"/>
      <c r="X172" s="223"/>
      <c r="Y172" s="223"/>
      <c r="Z172" s="223"/>
      <c r="AA172" s="223"/>
      <c r="AB172" s="223"/>
      <c r="AC172" s="223"/>
      <c r="AD172" s="223"/>
      <c r="AE172" s="223"/>
    </row>
    <row r="173" spans="1:31" ht="5.25" customHeight="1" x14ac:dyDescent="0.1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row>
    <row r="174" spans="1:31" ht="4.5" customHeight="1" x14ac:dyDescent="0.15"/>
    <row r="175" spans="1:31" s="146" customFormat="1" ht="13.5" customHeight="1" x14ac:dyDescent="0.15">
      <c r="A175" s="138" t="s">
        <v>971</v>
      </c>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row>
    <row r="176" spans="1:31" s="146" customFormat="1" ht="13.5" customHeight="1" x14ac:dyDescent="0.15">
      <c r="A176" s="138" t="s">
        <v>1150</v>
      </c>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row>
    <row r="177" spans="1:31" s="146" customFormat="1" ht="13.5" customHeight="1" x14ac:dyDescent="0.15">
      <c r="A177" s="138" t="s">
        <v>1151</v>
      </c>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row>
    <row r="178" spans="1:31" s="146" customFormat="1" ht="13.5" customHeight="1" x14ac:dyDescent="0.15">
      <c r="A178" s="138" t="s">
        <v>1152</v>
      </c>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row>
    <row r="179" spans="1:31" s="146" customFormat="1" ht="13.5" customHeight="1" x14ac:dyDescent="0.15">
      <c r="A179" s="138" t="s">
        <v>1153</v>
      </c>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row>
    <row r="180" spans="1:31" s="146" customFormat="1" ht="13.5" customHeight="1" x14ac:dyDescent="0.15">
      <c r="A180" s="138" t="s">
        <v>1154</v>
      </c>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row>
    <row r="181" spans="1:31" s="146" customFormat="1" ht="13.5" customHeight="1" x14ac:dyDescent="0.15">
      <c r="A181" s="138" t="s">
        <v>1155</v>
      </c>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row>
    <row r="182" spans="1:31" s="146" customFormat="1" ht="13.5" customHeight="1" x14ac:dyDescent="0.15">
      <c r="A182" s="138" t="s">
        <v>1156</v>
      </c>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row>
    <row r="183" spans="1:31" s="146" customFormat="1" ht="13.5" customHeight="1" x14ac:dyDescent="0.15">
      <c r="A183" s="138" t="s">
        <v>1157</v>
      </c>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row>
    <row r="184" spans="1:31" s="146" customFormat="1" ht="13.5" customHeight="1" x14ac:dyDescent="0.15">
      <c r="A184" s="138" t="s">
        <v>1158</v>
      </c>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row>
    <row r="185" spans="1:31" s="146" customFormat="1" ht="13.5" customHeight="1" x14ac:dyDescent="0.15">
      <c r="A185" s="138" t="s">
        <v>1159</v>
      </c>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row>
    <row r="186" spans="1:31" s="146" customFormat="1" ht="13.5" customHeight="1" x14ac:dyDescent="0.15">
      <c r="A186" s="138" t="s">
        <v>1160</v>
      </c>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row>
    <row r="187" spans="1:31" s="146" customFormat="1" ht="13.5" customHeight="1" x14ac:dyDescent="0.15">
      <c r="A187" s="138" t="s">
        <v>1161</v>
      </c>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row>
    <row r="188" spans="1:31" s="146" customFormat="1" ht="13.5" customHeight="1" x14ac:dyDescent="0.15">
      <c r="A188" s="138" t="s">
        <v>1162</v>
      </c>
      <c r="B188" s="138"/>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row>
    <row r="189" spans="1:31" s="146" customFormat="1" ht="13.5" customHeight="1" x14ac:dyDescent="0.15">
      <c r="A189" s="138" t="s">
        <v>1163</v>
      </c>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row>
    <row r="190" spans="1:31" s="146" customFormat="1" ht="13.5" customHeight="1" x14ac:dyDescent="0.15">
      <c r="A190" s="104" t="s">
        <v>1164</v>
      </c>
      <c r="B190" s="125"/>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38"/>
      <c r="AB190" s="138"/>
      <c r="AC190" s="138"/>
      <c r="AD190" s="138"/>
      <c r="AE190" s="138"/>
    </row>
    <row r="191" spans="1:31" s="146" customFormat="1" ht="13.5" customHeight="1" x14ac:dyDescent="0.15">
      <c r="A191" s="104" t="s">
        <v>1165</v>
      </c>
      <c r="B191" s="125"/>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38"/>
      <c r="AB191" s="138"/>
      <c r="AC191" s="138"/>
      <c r="AD191" s="138"/>
      <c r="AE191" s="138"/>
    </row>
    <row r="192" spans="1:31" s="146" customFormat="1" ht="13.5" customHeight="1" x14ac:dyDescent="0.15">
      <c r="A192" s="104" t="s">
        <v>1166</v>
      </c>
      <c r="B192" s="125"/>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38"/>
      <c r="AB192" s="138"/>
      <c r="AC192" s="138"/>
      <c r="AD192" s="138"/>
      <c r="AE192" s="138"/>
    </row>
    <row r="193" spans="1:31" s="146" customFormat="1" ht="13.5" customHeight="1" x14ac:dyDescent="0.15">
      <c r="A193" s="104" t="s">
        <v>1167</v>
      </c>
      <c r="B193" s="125"/>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38"/>
      <c r="AB193" s="138"/>
      <c r="AC193" s="138"/>
      <c r="AD193" s="138"/>
      <c r="AE193" s="138"/>
    </row>
    <row r="194" spans="1:31" s="146" customFormat="1" ht="13.5" customHeight="1" x14ac:dyDescent="0.15">
      <c r="A194" s="104" t="s">
        <v>1168</v>
      </c>
      <c r="B194" s="125"/>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38"/>
      <c r="AB194" s="138"/>
      <c r="AC194" s="138"/>
      <c r="AD194" s="138"/>
      <c r="AE194" s="138"/>
    </row>
    <row r="195" spans="1:31" s="146" customFormat="1" ht="13.5" customHeight="1" x14ac:dyDescent="0.15">
      <c r="A195" s="138" t="s">
        <v>1169</v>
      </c>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row>
    <row r="196" spans="1:31" s="146" customFormat="1" ht="13.5" customHeight="1" x14ac:dyDescent="0.15">
      <c r="A196" s="138" t="s">
        <v>1170</v>
      </c>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row>
    <row r="197" spans="1:31" s="146" customFormat="1" ht="13.5" customHeight="1" x14ac:dyDescent="0.15">
      <c r="A197" s="138" t="s">
        <v>1171</v>
      </c>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row>
    <row r="198" spans="1:31" s="146" customFormat="1" ht="13.5" customHeight="1" x14ac:dyDescent="0.15">
      <c r="A198" s="138" t="s">
        <v>1172</v>
      </c>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row>
    <row r="199" spans="1:31" s="146" customFormat="1" ht="13.5" customHeight="1" x14ac:dyDescent="0.15">
      <c r="A199" s="138" t="s">
        <v>1173</v>
      </c>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row>
    <row r="200" spans="1:31" s="146" customFormat="1" ht="13.5" customHeight="1" x14ac:dyDescent="0.15">
      <c r="A200" s="221" t="s">
        <v>1174</v>
      </c>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row>
    <row r="201" spans="1:31" s="146" customFormat="1" ht="13.5" customHeight="1" x14ac:dyDescent="0.15">
      <c r="A201" s="138" t="s">
        <v>1175</v>
      </c>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row>
    <row r="202" spans="1:31" s="146" customFormat="1" ht="13.5" customHeight="1" x14ac:dyDescent="0.15">
      <c r="A202" s="138" t="s">
        <v>1176</v>
      </c>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row>
    <row r="203" spans="1:31" s="146" customFormat="1" ht="13.5" customHeight="1" x14ac:dyDescent="0.15">
      <c r="A203" s="138" t="s">
        <v>1177</v>
      </c>
      <c r="B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row>
    <row r="204" spans="1:31" s="146" customFormat="1" ht="13.5" customHeight="1" x14ac:dyDescent="0.15">
      <c r="A204" s="138" t="s">
        <v>1178</v>
      </c>
      <c r="B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row>
    <row r="205" spans="1:31" s="146" customFormat="1" ht="13.5" customHeight="1" x14ac:dyDescent="0.15">
      <c r="A205" s="104" t="s">
        <v>1199</v>
      </c>
      <c r="B205" s="104"/>
      <c r="C205" s="125"/>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38"/>
      <c r="AB205" s="138"/>
      <c r="AC205" s="138"/>
      <c r="AD205" s="138"/>
      <c r="AE205" s="138"/>
    </row>
    <row r="206" spans="1:31" s="146" customFormat="1" ht="13.5" customHeight="1" x14ac:dyDescent="0.15">
      <c r="A206" s="104"/>
      <c r="B206" s="104" t="s">
        <v>1201</v>
      </c>
      <c r="C206" s="125"/>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38"/>
      <c r="AB206" s="138"/>
      <c r="AC206" s="138"/>
      <c r="AD206" s="138"/>
      <c r="AE206" s="138"/>
    </row>
    <row r="207" spans="1:31" s="146" customFormat="1" ht="13.5" customHeight="1" x14ac:dyDescent="0.15">
      <c r="A207" s="104"/>
      <c r="B207" s="104" t="s">
        <v>1200</v>
      </c>
      <c r="C207" s="125"/>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38"/>
      <c r="AB207" s="138"/>
      <c r="AC207" s="138"/>
      <c r="AD207" s="138"/>
      <c r="AE207" s="138"/>
    </row>
    <row r="208" spans="1:31" s="146" customFormat="1" ht="13.5" customHeight="1" x14ac:dyDescent="0.15">
      <c r="A208" s="138" t="s">
        <v>1179</v>
      </c>
      <c r="B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E208" s="138"/>
    </row>
    <row r="209" spans="1:31" s="146" customFormat="1" ht="13.5" customHeight="1" x14ac:dyDescent="0.15">
      <c r="A209" s="138" t="s">
        <v>1180</v>
      </c>
      <c r="B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row>
    <row r="210" spans="1:31" s="146" customFormat="1" ht="13.5" customHeight="1" x14ac:dyDescent="0.15">
      <c r="A210" s="138" t="s">
        <v>1181</v>
      </c>
      <c r="B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c r="AE210" s="138"/>
    </row>
    <row r="211" spans="1:31" s="146" customFormat="1" ht="13.5" customHeight="1" x14ac:dyDescent="0.15">
      <c r="A211" s="138" t="s">
        <v>1182</v>
      </c>
      <c r="B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row>
    <row r="212" spans="1:31" s="146" customFormat="1" ht="13.5" customHeight="1" x14ac:dyDescent="0.15">
      <c r="A212" s="138" t="s">
        <v>1183</v>
      </c>
      <c r="B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8"/>
      <c r="AE212" s="138"/>
    </row>
    <row r="213" spans="1:31" s="146" customFormat="1" ht="13.5" customHeight="1" x14ac:dyDescent="0.15">
      <c r="A213" s="138" t="s">
        <v>1184</v>
      </c>
      <c r="B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38"/>
      <c r="AB213" s="138"/>
      <c r="AC213" s="138"/>
      <c r="AD213" s="138"/>
      <c r="AE213" s="138"/>
    </row>
    <row r="214" spans="1:31" s="146" customFormat="1" ht="13.5" customHeight="1" x14ac:dyDescent="0.15">
      <c r="A214" s="138" t="s">
        <v>1185</v>
      </c>
      <c r="B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row>
    <row r="215" spans="1:31" s="146" customFormat="1" ht="13.5" customHeight="1" x14ac:dyDescent="0.15">
      <c r="A215" s="138" t="s">
        <v>1186</v>
      </c>
      <c r="B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row>
    <row r="216" spans="1:31" s="146" customFormat="1" ht="13.5" customHeight="1" x14ac:dyDescent="0.15">
      <c r="A216" s="138" t="s">
        <v>1187</v>
      </c>
      <c r="B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row>
    <row r="217" spans="1:31" s="146" customFormat="1" ht="13.5" customHeight="1" x14ac:dyDescent="0.15">
      <c r="A217" s="138" t="s">
        <v>1188</v>
      </c>
      <c r="B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row>
    <row r="218" spans="1:31" ht="12.75" customHeight="1" x14ac:dyDescent="0.1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row>
    <row r="219" spans="1:31" ht="12.75" customHeight="1" x14ac:dyDescent="0.1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row>
    <row r="220" spans="1:31" ht="12.75" customHeight="1" x14ac:dyDescent="0.1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row>
    <row r="221" spans="1:31" ht="12.75" customHeight="1" x14ac:dyDescent="0.1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row>
    <row r="222" spans="1:31" ht="12.75" customHeight="1" x14ac:dyDescent="0.1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row>
    <row r="223" spans="1:31" ht="12.75" customHeight="1" x14ac:dyDescent="0.1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row>
    <row r="224" spans="1:31" ht="12.75" customHeight="1" x14ac:dyDescent="0.1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row>
    <row r="225" spans="1:31" ht="12.75" customHeight="1" x14ac:dyDescent="0.1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row>
    <row r="226" spans="1:31" ht="18" customHeight="1" x14ac:dyDescent="0.15"/>
    <row r="227" spans="1:31" ht="18" customHeight="1" x14ac:dyDescent="0.15"/>
    <row r="228" spans="1:31" ht="18" customHeight="1" x14ac:dyDescent="0.15"/>
    <row r="229" spans="1:31" ht="18" customHeight="1" x14ac:dyDescent="0.15"/>
    <row r="230" spans="1:31" ht="18" customHeight="1" x14ac:dyDescent="0.15"/>
    <row r="231" spans="1:31" ht="18" customHeight="1" x14ac:dyDescent="0.15"/>
    <row r="232" spans="1:31" ht="18" customHeight="1" x14ac:dyDescent="0.15"/>
    <row r="233" spans="1:31" ht="18" customHeight="1" x14ac:dyDescent="0.15"/>
    <row r="234" spans="1:31" ht="18" customHeight="1" x14ac:dyDescent="0.15"/>
    <row r="235" spans="1:31" ht="18" customHeight="1" x14ac:dyDescent="0.15"/>
    <row r="236" spans="1:31" ht="18" customHeight="1" x14ac:dyDescent="0.15"/>
    <row r="237" spans="1:31" ht="18" customHeight="1" x14ac:dyDescent="0.15"/>
    <row r="238" spans="1:31" ht="18" customHeight="1" x14ac:dyDescent="0.15"/>
    <row r="239" spans="1:31" ht="18" customHeight="1" x14ac:dyDescent="0.15"/>
    <row r="240" spans="1:31"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sheetData>
  <mergeCells count="88">
    <mergeCell ref="R13:AD13"/>
    <mergeCell ref="A5:AE5"/>
    <mergeCell ref="X7:Z7"/>
    <mergeCell ref="J11:Q12"/>
    <mergeCell ref="R11:AD12"/>
    <mergeCell ref="AE11:AE12"/>
    <mergeCell ref="J48:AE48"/>
    <mergeCell ref="O25:AB25"/>
    <mergeCell ref="D27:AD27"/>
    <mergeCell ref="D28:AD28"/>
    <mergeCell ref="D29:AD29"/>
    <mergeCell ref="R14:AD14"/>
    <mergeCell ref="R15:AD15"/>
    <mergeCell ref="J45:AE45"/>
    <mergeCell ref="J46:AE46"/>
    <mergeCell ref="J47:P47"/>
    <mergeCell ref="J63:L63"/>
    <mergeCell ref="R63:W63"/>
    <mergeCell ref="AA63:AD63"/>
    <mergeCell ref="J49:S49"/>
    <mergeCell ref="J51:AE51"/>
    <mergeCell ref="J52:AE52"/>
    <mergeCell ref="J53:P53"/>
    <mergeCell ref="J54:AE54"/>
    <mergeCell ref="J55:S55"/>
    <mergeCell ref="J57:AE57"/>
    <mergeCell ref="J58:AE58"/>
    <mergeCell ref="J59:P59"/>
    <mergeCell ref="J60:AE60"/>
    <mergeCell ref="J61:S61"/>
    <mergeCell ref="D95:E95"/>
    <mergeCell ref="J65:L65"/>
    <mergeCell ref="S65:V65"/>
    <mergeCell ref="AA65:AD65"/>
    <mergeCell ref="J67:P67"/>
    <mergeCell ref="J68:AE68"/>
    <mergeCell ref="J69:S69"/>
    <mergeCell ref="B77:AE78"/>
    <mergeCell ref="F80:AD80"/>
    <mergeCell ref="D94:E94"/>
    <mergeCell ref="A82:AD82"/>
    <mergeCell ref="B83:H83"/>
    <mergeCell ref="J83:P83"/>
    <mergeCell ref="B84:H84"/>
    <mergeCell ref="J84:P84"/>
    <mergeCell ref="D108:E108"/>
    <mergeCell ref="D96:E96"/>
    <mergeCell ref="D98:E98"/>
    <mergeCell ref="D99:E99"/>
    <mergeCell ref="D100:E100"/>
    <mergeCell ref="D101:E101"/>
    <mergeCell ref="D102:E102"/>
    <mergeCell ref="D103:E103"/>
    <mergeCell ref="D104:E104"/>
    <mergeCell ref="D106:E106"/>
    <mergeCell ref="B135:AE135"/>
    <mergeCell ref="D109:E109"/>
    <mergeCell ref="D110:E110"/>
    <mergeCell ref="D114:E114"/>
    <mergeCell ref="D115:E115"/>
    <mergeCell ref="D117:E117"/>
    <mergeCell ref="D118:E118"/>
    <mergeCell ref="D119:E119"/>
    <mergeCell ref="D120:E120"/>
    <mergeCell ref="D122:E122"/>
    <mergeCell ref="D123:E123"/>
    <mergeCell ref="D125:E125"/>
    <mergeCell ref="H147:K147"/>
    <mergeCell ref="H149:K149"/>
    <mergeCell ref="J152:L152"/>
    <mergeCell ref="J153:L153"/>
    <mergeCell ref="J156:M156"/>
    <mergeCell ref="C170:AE171"/>
    <mergeCell ref="J64:AE64"/>
    <mergeCell ref="J66:AE66"/>
    <mergeCell ref="Y22:AB22"/>
    <mergeCell ref="P22:W22"/>
    <mergeCell ref="O23:R23"/>
    <mergeCell ref="T23:U23"/>
    <mergeCell ref="W23:X23"/>
    <mergeCell ref="O24:AB24"/>
    <mergeCell ref="J157:M157"/>
    <mergeCell ref="J158:L158"/>
    <mergeCell ref="J159:L159"/>
    <mergeCell ref="G160:N160"/>
    <mergeCell ref="S160:Z160"/>
    <mergeCell ref="C166:AE167"/>
    <mergeCell ref="H143:K143"/>
  </mergeCells>
  <phoneticPr fontId="18"/>
  <dataValidations count="1">
    <dataValidation type="list" allowBlank="1" showInputMessage="1" showErrorMessage="1" sqref="T75 O75 T72 O72 F74 B74 N172 S172 T85 O85" xr:uid="{00000000-0002-0000-0A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2" manualBreakCount="2">
    <brk id="85" max="31" man="1"/>
    <brk id="130" max="3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AF216"/>
  <sheetViews>
    <sheetView view="pageBreakPreview" zoomScaleNormal="100" zoomScaleSheetLayoutView="100" workbookViewId="0">
      <selection activeCell="AH7" sqref="AH7"/>
    </sheetView>
  </sheetViews>
  <sheetFormatPr defaultRowHeight="13.5" x14ac:dyDescent="0.15"/>
  <cols>
    <col min="1" max="31" width="2.75" style="3" customWidth="1"/>
    <col min="32" max="32" width="2.125" style="3" customWidth="1"/>
    <col min="33" max="33" width="9" style="3" customWidth="1"/>
    <col min="34" max="16384" width="9" style="3"/>
  </cols>
  <sheetData>
    <row r="1" spans="1:31" s="4" customFormat="1" ht="18" customHeight="1" x14ac:dyDescent="0.15">
      <c r="A1" s="4" t="s">
        <v>1135</v>
      </c>
    </row>
    <row r="2" spans="1:31" s="4" customFormat="1" ht="18" customHeight="1" x14ac:dyDescent="0.15"/>
    <row r="3" spans="1:31" s="4" customFormat="1" ht="18" customHeight="1" x14ac:dyDescent="0.15">
      <c r="AE3" s="15" t="s">
        <v>1</v>
      </c>
    </row>
    <row r="4" spans="1:31" s="4" customFormat="1" ht="18" customHeight="1" x14ac:dyDescent="0.15"/>
    <row r="5" spans="1:31" ht="21" x14ac:dyDescent="0.15">
      <c r="A5" s="242" t="s">
        <v>918</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row>
    <row r="6" spans="1:31" ht="24" customHeight="1" x14ac:dyDescent="0.15"/>
    <row r="7" spans="1:31" s="4" customFormat="1" ht="24" customHeight="1" x14ac:dyDescent="0.15">
      <c r="X7" s="243"/>
      <c r="Y7" s="244"/>
      <c r="Z7" s="244"/>
      <c r="AA7" s="4" t="s">
        <v>3</v>
      </c>
      <c r="AB7" s="172"/>
      <c r="AC7" s="4" t="s">
        <v>4</v>
      </c>
      <c r="AD7" s="172"/>
      <c r="AE7" s="4" t="s">
        <v>5</v>
      </c>
    </row>
    <row r="8" spans="1:31" s="4" customFormat="1" ht="24" customHeight="1" x14ac:dyDescent="0.15"/>
    <row r="9" spans="1:31" s="4" customFormat="1" ht="24" customHeight="1" x14ac:dyDescent="0.15">
      <c r="A9" s="4" t="s">
        <v>6</v>
      </c>
    </row>
    <row r="10" spans="1:31" s="4" customFormat="1" ht="18" customHeight="1" x14ac:dyDescent="0.15"/>
    <row r="11" spans="1:31" s="4" customFormat="1" ht="24" customHeight="1" x14ac:dyDescent="0.15">
      <c r="J11" s="247" t="s">
        <v>7</v>
      </c>
      <c r="K11" s="247"/>
      <c r="L11" s="247"/>
      <c r="M11" s="247"/>
      <c r="N11" s="247"/>
      <c r="O11" s="247"/>
      <c r="P11" s="247"/>
      <c r="Q11" s="247"/>
      <c r="R11" s="329" t="str">
        <f>IF(設計住宅性能評価申請書!R11="","",設計住宅性能評価申請書!R11)</f>
        <v/>
      </c>
      <c r="S11" s="329"/>
      <c r="T11" s="329"/>
      <c r="U11" s="329"/>
      <c r="V11" s="329"/>
      <c r="W11" s="329"/>
      <c r="X11" s="329"/>
      <c r="Y11" s="329"/>
      <c r="Z11" s="329"/>
      <c r="AA11" s="329"/>
      <c r="AB11" s="329"/>
      <c r="AC11" s="329"/>
      <c r="AD11" s="329"/>
      <c r="AE11" s="247"/>
    </row>
    <row r="12" spans="1:31" s="4" customFormat="1" ht="24" customHeight="1" x14ac:dyDescent="0.15">
      <c r="J12" s="247"/>
      <c r="K12" s="247"/>
      <c r="L12" s="247"/>
      <c r="M12" s="247"/>
      <c r="N12" s="247"/>
      <c r="O12" s="247"/>
      <c r="P12" s="247"/>
      <c r="Q12" s="247"/>
      <c r="R12" s="329"/>
      <c r="S12" s="329"/>
      <c r="T12" s="329"/>
      <c r="U12" s="329"/>
      <c r="V12" s="329"/>
      <c r="W12" s="329"/>
      <c r="X12" s="329"/>
      <c r="Y12" s="329"/>
      <c r="Z12" s="329"/>
      <c r="AA12" s="329"/>
      <c r="AB12" s="329"/>
      <c r="AC12" s="329"/>
      <c r="AD12" s="329"/>
      <c r="AE12" s="247"/>
    </row>
    <row r="13" spans="1:31" s="4" customFormat="1" ht="18" customHeight="1" x14ac:dyDescent="0.15">
      <c r="R13" s="330" t="str">
        <f>IF(設計住宅性能評価申請書!R13="","",設計住宅性能評価申請書!R13)</f>
        <v/>
      </c>
      <c r="S13" s="330"/>
      <c r="T13" s="330"/>
      <c r="U13" s="330"/>
      <c r="V13" s="330"/>
      <c r="W13" s="330"/>
      <c r="X13" s="330"/>
      <c r="Y13" s="330"/>
      <c r="Z13" s="330"/>
      <c r="AA13" s="330"/>
      <c r="AB13" s="330"/>
      <c r="AC13" s="330"/>
      <c r="AD13" s="330"/>
    </row>
    <row r="14" spans="1:31" s="4" customFormat="1" ht="24" customHeight="1" x14ac:dyDescent="0.15">
      <c r="J14" s="4" t="s">
        <v>8</v>
      </c>
      <c r="R14" s="304" t="str">
        <f>IF(設計住宅性能評価申請書!R14="","",設計住宅性能評価申請書!R14)</f>
        <v/>
      </c>
      <c r="S14" s="304"/>
      <c r="T14" s="304"/>
      <c r="U14" s="304"/>
      <c r="V14" s="304"/>
      <c r="W14" s="304"/>
      <c r="X14" s="304"/>
      <c r="Y14" s="304"/>
      <c r="Z14" s="304"/>
      <c r="AA14" s="304"/>
      <c r="AB14" s="304"/>
      <c r="AC14" s="304"/>
      <c r="AD14" s="304"/>
    </row>
    <row r="15" spans="1:31" s="4" customFormat="1" ht="18" customHeight="1" x14ac:dyDescent="0.15">
      <c r="R15" s="330" t="str">
        <f>IF(設計住宅性能評価申請書!R15="","",設計住宅性能評価申請書!R15)</f>
        <v/>
      </c>
      <c r="S15" s="330"/>
      <c r="T15" s="330"/>
      <c r="U15" s="330"/>
      <c r="V15" s="330"/>
      <c r="W15" s="330"/>
      <c r="X15" s="330"/>
      <c r="Y15" s="330"/>
      <c r="Z15" s="330"/>
      <c r="AA15" s="330"/>
      <c r="AB15" s="330"/>
      <c r="AC15" s="330"/>
      <c r="AD15" s="330"/>
    </row>
    <row r="16" spans="1:31" s="4" customFormat="1" ht="24" customHeight="1" x14ac:dyDescent="0.15">
      <c r="B16" s="4" t="s">
        <v>919</v>
      </c>
    </row>
    <row r="17" spans="1:31" s="4" customFormat="1" ht="24" customHeight="1" x14ac:dyDescent="0.15">
      <c r="A17" s="4" t="s">
        <v>10</v>
      </c>
    </row>
    <row r="18" spans="1:31" s="4" customFormat="1" ht="18" customHeight="1" x14ac:dyDescent="0.15"/>
    <row r="19" spans="1:31" s="4" customFormat="1" ht="18" customHeight="1" x14ac:dyDescent="0.15">
      <c r="B19" s="17"/>
      <c r="C19" s="17"/>
      <c r="D19" s="17"/>
      <c r="E19" s="17"/>
      <c r="F19" s="17"/>
      <c r="G19" s="17"/>
      <c r="H19" s="17"/>
      <c r="I19" s="17"/>
      <c r="J19" s="17"/>
      <c r="K19" s="17"/>
      <c r="L19" s="17"/>
      <c r="M19" s="17"/>
      <c r="N19" s="17"/>
      <c r="O19" s="17"/>
      <c r="P19" s="17"/>
      <c r="Q19" s="134" t="s">
        <v>920</v>
      </c>
      <c r="R19" s="327" t="s">
        <v>1197</v>
      </c>
      <c r="S19" s="327"/>
      <c r="T19" s="327"/>
      <c r="U19" s="327"/>
      <c r="V19" s="327"/>
      <c r="W19" s="327"/>
      <c r="X19" s="327"/>
      <c r="Y19" s="327"/>
      <c r="Z19" s="327"/>
      <c r="AA19" s="327"/>
      <c r="AB19" s="327"/>
      <c r="AC19" s="327"/>
      <c r="AD19" s="327"/>
      <c r="AE19" s="135"/>
    </row>
    <row r="20" spans="1:31" s="4" customFormat="1" ht="18" customHeight="1" x14ac:dyDescent="0.15"/>
    <row r="21" spans="1:31" s="4" customFormat="1" ht="18" customHeight="1" x14ac:dyDescent="0.15">
      <c r="Q21" s="101" t="s">
        <v>921</v>
      </c>
      <c r="R21" s="233" t="s">
        <v>1196</v>
      </c>
      <c r="S21" s="233"/>
      <c r="T21" s="233"/>
      <c r="U21" s="233"/>
      <c r="V21" s="233"/>
      <c r="W21" s="233"/>
      <c r="X21" s="233"/>
      <c r="Y21" s="233"/>
      <c r="Z21" s="233"/>
      <c r="AA21" s="233"/>
      <c r="AB21" s="233"/>
      <c r="AC21" s="233"/>
      <c r="AD21" s="233"/>
    </row>
    <row r="22" spans="1:31" s="4" customFormat="1" ht="18" customHeight="1" x14ac:dyDescent="0.15"/>
    <row r="23" spans="1:31" s="4" customFormat="1" ht="18" customHeight="1" x14ac:dyDescent="0.15">
      <c r="B23" s="25"/>
      <c r="C23" s="25"/>
      <c r="D23" s="25"/>
      <c r="E23" s="25"/>
      <c r="F23" s="25"/>
      <c r="G23" s="25"/>
      <c r="H23" s="25"/>
      <c r="I23" s="25"/>
      <c r="J23" s="25"/>
      <c r="K23" s="25"/>
      <c r="L23" s="25"/>
      <c r="M23" s="25"/>
      <c r="N23" s="25"/>
      <c r="O23" s="25"/>
      <c r="P23" s="25"/>
      <c r="Q23" s="136" t="s">
        <v>922</v>
      </c>
      <c r="R23" s="328"/>
      <c r="S23" s="328"/>
      <c r="T23" s="328"/>
      <c r="U23" s="328"/>
      <c r="V23" s="328"/>
      <c r="W23" s="328"/>
      <c r="X23" s="328"/>
      <c r="Y23" s="328"/>
      <c r="Z23" s="328"/>
      <c r="AA23" s="328"/>
      <c r="AB23" s="328"/>
      <c r="AC23" s="328"/>
      <c r="AD23" s="328"/>
      <c r="AE23" s="137"/>
    </row>
    <row r="24" spans="1:31" s="4" customFormat="1" ht="18" customHeight="1" x14ac:dyDescent="0.15"/>
    <row r="25" spans="1:31" s="4" customFormat="1" ht="18" customHeight="1" x14ac:dyDescent="0.15"/>
    <row r="26" spans="1:31" s="4" customFormat="1" ht="25.5" customHeight="1" x14ac:dyDescent="0.15">
      <c r="B26" s="16" t="s">
        <v>11</v>
      </c>
      <c r="C26" s="17"/>
      <c r="D26" s="17"/>
      <c r="E26" s="17"/>
      <c r="F26" s="17"/>
      <c r="G26" s="17"/>
      <c r="H26" s="17"/>
      <c r="I26" s="17"/>
      <c r="J26" s="17"/>
      <c r="K26" s="17"/>
      <c r="L26" s="17"/>
      <c r="M26" s="17"/>
      <c r="N26" s="17"/>
      <c r="O26" s="17"/>
      <c r="P26" s="18"/>
      <c r="Q26" s="16" t="s">
        <v>12</v>
      </c>
      <c r="R26" s="17"/>
      <c r="S26" s="17"/>
      <c r="T26" s="17"/>
      <c r="U26" s="17"/>
      <c r="V26" s="17"/>
      <c r="W26" s="17"/>
      <c r="X26" s="17"/>
      <c r="Y26" s="17"/>
      <c r="Z26" s="17"/>
      <c r="AA26" s="17"/>
      <c r="AB26" s="17"/>
      <c r="AC26" s="17"/>
      <c r="AD26" s="18"/>
    </row>
    <row r="27" spans="1:31" s="4" customFormat="1" ht="25.5" customHeight="1" x14ac:dyDescent="0.15">
      <c r="B27" s="19"/>
      <c r="C27" s="20"/>
      <c r="D27" s="20"/>
      <c r="E27" s="20"/>
      <c r="F27" s="20" t="s">
        <v>3</v>
      </c>
      <c r="G27" s="20"/>
      <c r="H27" s="20"/>
      <c r="I27" s="20" t="s">
        <v>4</v>
      </c>
      <c r="J27" s="20"/>
      <c r="K27" s="20"/>
      <c r="L27" s="20" t="s">
        <v>5</v>
      </c>
      <c r="M27" s="20"/>
      <c r="N27" s="20"/>
      <c r="O27" s="20"/>
      <c r="P27" s="21"/>
      <c r="Q27" s="22"/>
      <c r="AD27" s="23"/>
    </row>
    <row r="28" spans="1:31" s="4" customFormat="1" ht="25.5" customHeight="1" x14ac:dyDescent="0.15">
      <c r="B28" s="19"/>
      <c r="C28" s="20" t="s">
        <v>13</v>
      </c>
      <c r="D28" s="20"/>
      <c r="E28" s="20"/>
      <c r="F28" s="20"/>
      <c r="G28" s="20"/>
      <c r="H28" s="20"/>
      <c r="I28" s="20"/>
      <c r="J28" s="20"/>
      <c r="K28" s="20"/>
      <c r="L28" s="20" t="s">
        <v>14</v>
      </c>
      <c r="M28" s="20"/>
      <c r="N28" s="20"/>
      <c r="O28" s="20"/>
      <c r="P28" s="21"/>
      <c r="Q28" s="22"/>
      <c r="AD28" s="23"/>
    </row>
    <row r="29" spans="1:31" s="4" customFormat="1" ht="25.5" customHeight="1" x14ac:dyDescent="0.15">
      <c r="B29" s="24"/>
      <c r="C29" s="25" t="s">
        <v>15</v>
      </c>
      <c r="D29" s="25"/>
      <c r="E29" s="25"/>
      <c r="F29" s="25"/>
      <c r="G29" s="25"/>
      <c r="H29" s="25"/>
      <c r="I29" s="25"/>
      <c r="J29" s="25"/>
      <c r="K29" s="25"/>
      <c r="L29" s="25"/>
      <c r="M29" s="25"/>
      <c r="N29" s="25"/>
      <c r="O29" s="25"/>
      <c r="P29" s="26"/>
      <c r="Q29" s="24"/>
      <c r="R29" s="25"/>
      <c r="S29" s="25"/>
      <c r="T29" s="25"/>
      <c r="U29" s="25"/>
      <c r="V29" s="25"/>
      <c r="W29" s="25"/>
      <c r="X29" s="25"/>
      <c r="Y29" s="25"/>
      <c r="Z29" s="25"/>
      <c r="AA29" s="25"/>
      <c r="AB29" s="25"/>
      <c r="AC29" s="25"/>
      <c r="AD29" s="26"/>
    </row>
    <row r="30" spans="1:31" s="4" customFormat="1" ht="24" customHeight="1" x14ac:dyDescent="0.15"/>
    <row r="31" spans="1:31" ht="18" customHeight="1" x14ac:dyDescent="0.15">
      <c r="A31" s="27" t="s">
        <v>16</v>
      </c>
    </row>
    <row r="32" spans="1:31" ht="18" customHeight="1" x14ac:dyDescent="0.15">
      <c r="B32" s="28" t="s">
        <v>17</v>
      </c>
    </row>
    <row r="33" spans="1:31" ht="18" customHeight="1" x14ac:dyDescent="0.15">
      <c r="B33" s="28" t="s">
        <v>18</v>
      </c>
    </row>
    <row r="34" spans="1:31" ht="18" customHeight="1" x14ac:dyDescent="0.15">
      <c r="B34" s="28" t="s">
        <v>19</v>
      </c>
    </row>
    <row r="35" spans="1:31" ht="18" customHeight="1" x14ac:dyDescent="0.15">
      <c r="B35" s="28" t="s">
        <v>20</v>
      </c>
    </row>
    <row r="36" spans="1:31" ht="18" customHeight="1" x14ac:dyDescent="0.15">
      <c r="B36" s="138" t="s">
        <v>923</v>
      </c>
    </row>
    <row r="37" spans="1:31" ht="18" customHeight="1" x14ac:dyDescent="0.15">
      <c r="B37" s="138" t="s">
        <v>924</v>
      </c>
    </row>
    <row r="38" spans="1:31" ht="18" customHeight="1" x14ac:dyDescent="0.15"/>
    <row r="39" spans="1:31" s="4" customFormat="1" ht="15" customHeight="1" x14ac:dyDescent="0.15">
      <c r="AE39" s="15" t="s">
        <v>21</v>
      </c>
    </row>
    <row r="40" spans="1:31" s="4" customFormat="1" ht="15.95" customHeight="1" x14ac:dyDescent="0.15">
      <c r="A40" s="25"/>
      <c r="B40" s="29" t="s">
        <v>22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row>
    <row r="41" spans="1:31" s="4" customFormat="1" ht="6.75" customHeight="1" x14ac:dyDescent="0.15"/>
    <row r="42" spans="1:31" s="4" customFormat="1" ht="16.5" customHeight="1" x14ac:dyDescent="0.15">
      <c r="A42" s="30" t="s">
        <v>23</v>
      </c>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row>
    <row r="43" spans="1:31" s="4" customFormat="1" ht="16.5" customHeight="1" x14ac:dyDescent="0.15">
      <c r="B43" s="4" t="s">
        <v>24</v>
      </c>
      <c r="J43" s="304" t="str">
        <f>IF(設計住宅性能評価申請書!J41="","",設計住宅性能評価申請書!J41)</f>
        <v/>
      </c>
      <c r="K43" s="304"/>
      <c r="L43" s="304"/>
      <c r="M43" s="304"/>
      <c r="N43" s="304"/>
      <c r="O43" s="304"/>
      <c r="P43" s="304"/>
      <c r="Q43" s="304"/>
      <c r="R43" s="304"/>
      <c r="S43" s="304"/>
      <c r="T43" s="304"/>
      <c r="U43" s="304"/>
      <c r="V43" s="304"/>
      <c r="W43" s="304"/>
      <c r="X43" s="304"/>
      <c r="Y43" s="304"/>
      <c r="Z43" s="304"/>
      <c r="AA43" s="304"/>
      <c r="AB43" s="304"/>
      <c r="AC43" s="304"/>
      <c r="AD43" s="304"/>
      <c r="AE43" s="304"/>
    </row>
    <row r="44" spans="1:31" s="4" customFormat="1" ht="16.5" customHeight="1" x14ac:dyDescent="0.15">
      <c r="B44" s="4" t="s">
        <v>25</v>
      </c>
      <c r="J44" s="304" t="str">
        <f>IF(設計住宅性能評価申請書!J42="","",設計住宅性能評価申請書!J42)</f>
        <v/>
      </c>
      <c r="K44" s="304"/>
      <c r="L44" s="304"/>
      <c r="M44" s="304"/>
      <c r="N44" s="304"/>
      <c r="O44" s="304"/>
      <c r="P44" s="304"/>
      <c r="Q44" s="304"/>
      <c r="R44" s="304"/>
      <c r="S44" s="304"/>
      <c r="T44" s="304"/>
      <c r="U44" s="304"/>
      <c r="V44" s="304"/>
      <c r="W44" s="304"/>
      <c r="X44" s="304"/>
      <c r="Y44" s="304"/>
      <c r="Z44" s="304"/>
      <c r="AA44" s="304"/>
      <c r="AB44" s="304"/>
      <c r="AC44" s="304"/>
      <c r="AD44" s="304"/>
      <c r="AE44" s="304"/>
    </row>
    <row r="45" spans="1:31" s="4" customFormat="1" ht="16.5" customHeight="1" x14ac:dyDescent="0.15">
      <c r="B45" s="4" t="s">
        <v>26</v>
      </c>
      <c r="I45" s="4" t="s">
        <v>27</v>
      </c>
      <c r="J45" s="304" t="str">
        <f>IF(設計住宅性能評価申請書!J43="","",設計住宅性能評価申請書!J43)</f>
        <v/>
      </c>
      <c r="K45" s="305"/>
      <c r="L45" s="305"/>
      <c r="M45" s="305"/>
      <c r="N45" s="305"/>
      <c r="O45" s="305"/>
      <c r="P45" s="305"/>
    </row>
    <row r="46" spans="1:31" s="4" customFormat="1" ht="16.5" customHeight="1" x14ac:dyDescent="0.15">
      <c r="B46" s="4" t="s">
        <v>28</v>
      </c>
      <c r="J46" s="304" t="str">
        <f>IF(設計住宅性能評価申請書!J44="","",設計住宅性能評価申請書!J44)</f>
        <v/>
      </c>
      <c r="K46" s="304"/>
      <c r="L46" s="304"/>
      <c r="M46" s="304"/>
      <c r="N46" s="304"/>
      <c r="O46" s="304"/>
      <c r="P46" s="304"/>
      <c r="Q46" s="304"/>
      <c r="R46" s="304"/>
      <c r="S46" s="304"/>
      <c r="T46" s="304"/>
      <c r="U46" s="304"/>
      <c r="V46" s="304"/>
      <c r="W46" s="304"/>
      <c r="X46" s="304"/>
      <c r="Y46" s="304"/>
      <c r="Z46" s="304"/>
      <c r="AA46" s="304"/>
      <c r="AB46" s="304"/>
      <c r="AC46" s="304"/>
      <c r="AD46" s="304"/>
      <c r="AE46" s="304"/>
    </row>
    <row r="47" spans="1:31" s="4" customFormat="1" ht="16.5" customHeight="1" x14ac:dyDescent="0.15">
      <c r="B47" s="4" t="s">
        <v>29</v>
      </c>
      <c r="J47" s="304" t="str">
        <f>IF(設計住宅性能評価申請書!J45="","",設計住宅性能評価申請書!J45)</f>
        <v/>
      </c>
      <c r="K47" s="305"/>
      <c r="L47" s="305"/>
      <c r="M47" s="305"/>
      <c r="N47" s="305"/>
      <c r="O47" s="305"/>
      <c r="P47" s="305"/>
      <c r="Q47" s="305"/>
      <c r="R47" s="305"/>
      <c r="S47" s="305"/>
    </row>
    <row r="48" spans="1:31" s="4" customFormat="1" ht="16.5" customHeight="1" x14ac:dyDescent="0.15">
      <c r="A48" s="30" t="s">
        <v>30</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row>
    <row r="49" spans="1:31" s="4" customFormat="1" ht="16.5" customHeight="1" x14ac:dyDescent="0.15">
      <c r="B49" s="4" t="s">
        <v>24</v>
      </c>
      <c r="J49" s="304" t="str">
        <f>IF(設計住宅性能評価申請書!J47="","",設計住宅性能評価申請書!J47)</f>
        <v/>
      </c>
      <c r="K49" s="304"/>
      <c r="L49" s="304"/>
      <c r="M49" s="304"/>
      <c r="N49" s="304"/>
      <c r="O49" s="304"/>
      <c r="P49" s="304"/>
      <c r="Q49" s="304"/>
      <c r="R49" s="304"/>
      <c r="S49" s="304"/>
      <c r="T49" s="304"/>
      <c r="U49" s="304"/>
      <c r="V49" s="304"/>
      <c r="W49" s="304"/>
      <c r="X49" s="304"/>
      <c r="Y49" s="304"/>
      <c r="Z49" s="304"/>
      <c r="AA49" s="304"/>
      <c r="AB49" s="304"/>
      <c r="AC49" s="304"/>
      <c r="AD49" s="304"/>
      <c r="AE49" s="304"/>
    </row>
    <row r="50" spans="1:31" s="4" customFormat="1" ht="16.5" customHeight="1" x14ac:dyDescent="0.15">
      <c r="B50" s="4" t="s">
        <v>25</v>
      </c>
      <c r="J50" s="304" t="str">
        <f>IF(設計住宅性能評価申請書!J48="","",設計住宅性能評価申請書!J48)</f>
        <v/>
      </c>
      <c r="K50" s="304"/>
      <c r="L50" s="304"/>
      <c r="M50" s="304"/>
      <c r="N50" s="304"/>
      <c r="O50" s="304"/>
      <c r="P50" s="304"/>
      <c r="Q50" s="304"/>
      <c r="R50" s="304"/>
      <c r="S50" s="304"/>
      <c r="T50" s="304"/>
      <c r="U50" s="304"/>
      <c r="V50" s="304"/>
      <c r="W50" s="304"/>
      <c r="X50" s="304"/>
      <c r="Y50" s="304"/>
      <c r="Z50" s="304"/>
      <c r="AA50" s="304"/>
      <c r="AB50" s="304"/>
      <c r="AC50" s="304"/>
      <c r="AD50" s="304"/>
      <c r="AE50" s="304"/>
    </row>
    <row r="51" spans="1:31" s="4" customFormat="1" ht="16.5" customHeight="1" x14ac:dyDescent="0.15">
      <c r="B51" s="4" t="s">
        <v>26</v>
      </c>
      <c r="I51" s="4" t="s">
        <v>27</v>
      </c>
      <c r="J51" s="304" t="str">
        <f>IF(設計住宅性能評価申請書!J49="","",設計住宅性能評価申請書!J49)</f>
        <v/>
      </c>
      <c r="K51" s="305"/>
      <c r="L51" s="305"/>
      <c r="M51" s="305"/>
      <c r="N51" s="305"/>
      <c r="O51" s="305"/>
      <c r="P51" s="305"/>
    </row>
    <row r="52" spans="1:31" s="4" customFormat="1" ht="16.5" customHeight="1" x14ac:dyDescent="0.15">
      <c r="B52" s="4" t="s">
        <v>28</v>
      </c>
      <c r="J52" s="304" t="str">
        <f>IF(設計住宅性能評価申請書!J50="","",設計住宅性能評価申請書!J50)</f>
        <v/>
      </c>
      <c r="K52" s="304"/>
      <c r="L52" s="304"/>
      <c r="M52" s="304"/>
      <c r="N52" s="304"/>
      <c r="O52" s="304"/>
      <c r="P52" s="304"/>
      <c r="Q52" s="304"/>
      <c r="R52" s="304"/>
      <c r="S52" s="304"/>
      <c r="T52" s="304"/>
      <c r="U52" s="304"/>
      <c r="V52" s="304"/>
      <c r="W52" s="304"/>
      <c r="X52" s="304"/>
      <c r="Y52" s="304"/>
      <c r="Z52" s="304"/>
      <c r="AA52" s="304"/>
      <c r="AB52" s="304"/>
      <c r="AC52" s="304"/>
      <c r="AD52" s="304"/>
      <c r="AE52" s="304"/>
    </row>
    <row r="53" spans="1:31" s="4" customFormat="1" ht="16.5" customHeight="1" x14ac:dyDescent="0.15">
      <c r="B53" s="4" t="s">
        <v>29</v>
      </c>
      <c r="J53" s="304" t="str">
        <f>IF(設計住宅性能評価申請書!J51="","",設計住宅性能評価申請書!J51)</f>
        <v/>
      </c>
      <c r="K53" s="305"/>
      <c r="L53" s="305"/>
      <c r="M53" s="305"/>
      <c r="N53" s="305"/>
      <c r="O53" s="305"/>
      <c r="P53" s="305"/>
      <c r="Q53" s="305"/>
      <c r="R53" s="305"/>
      <c r="S53" s="305"/>
    </row>
    <row r="54" spans="1:31" s="4" customFormat="1" ht="16.5" customHeight="1" x14ac:dyDescent="0.15">
      <c r="A54" s="30" t="s">
        <v>31</v>
      </c>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row>
    <row r="55" spans="1:31" s="4" customFormat="1" ht="16.5" customHeight="1" x14ac:dyDescent="0.15">
      <c r="B55" s="4" t="s">
        <v>24</v>
      </c>
      <c r="J55" s="251" t="str">
        <f>IF(設計住宅性能評価申請書!J53="","",設計住宅性能評価申請書!J53)</f>
        <v/>
      </c>
      <c r="K55" s="251"/>
      <c r="L55" s="251"/>
      <c r="M55" s="251"/>
      <c r="N55" s="251"/>
      <c r="O55" s="251"/>
      <c r="P55" s="251"/>
      <c r="Q55" s="251"/>
      <c r="R55" s="251"/>
      <c r="S55" s="251"/>
      <c r="T55" s="251"/>
      <c r="U55" s="251"/>
      <c r="V55" s="251"/>
      <c r="W55" s="251"/>
      <c r="X55" s="251"/>
      <c r="Y55" s="251"/>
      <c r="Z55" s="251"/>
      <c r="AA55" s="251"/>
      <c r="AB55" s="251"/>
      <c r="AC55" s="251"/>
      <c r="AD55" s="251"/>
      <c r="AE55" s="251"/>
    </row>
    <row r="56" spans="1:31" s="4" customFormat="1" ht="16.5" customHeight="1" x14ac:dyDescent="0.15">
      <c r="B56" s="4" t="s">
        <v>25</v>
      </c>
      <c r="J56" s="251" t="str">
        <f>IF(設計住宅性能評価申請書!J54="","",設計住宅性能評価申請書!J54)</f>
        <v/>
      </c>
      <c r="K56" s="251"/>
      <c r="L56" s="251"/>
      <c r="M56" s="251"/>
      <c r="N56" s="251"/>
      <c r="O56" s="251"/>
      <c r="P56" s="251"/>
      <c r="Q56" s="251"/>
      <c r="R56" s="251"/>
      <c r="S56" s="251"/>
      <c r="T56" s="251"/>
      <c r="U56" s="251"/>
      <c r="V56" s="251"/>
      <c r="W56" s="251"/>
      <c r="X56" s="251"/>
      <c r="Y56" s="251"/>
      <c r="Z56" s="251"/>
      <c r="AA56" s="251"/>
      <c r="AB56" s="251"/>
      <c r="AC56" s="251"/>
      <c r="AD56" s="251"/>
      <c r="AE56" s="251"/>
    </row>
    <row r="57" spans="1:31" s="4" customFormat="1" ht="16.5" customHeight="1" x14ac:dyDescent="0.15">
      <c r="B57" s="4" t="s">
        <v>26</v>
      </c>
      <c r="I57" s="4" t="s">
        <v>27</v>
      </c>
      <c r="J57" s="251" t="str">
        <f>IF(設計住宅性能評価申請書!J55="","",設計住宅性能評価申請書!J55)</f>
        <v/>
      </c>
      <c r="K57" s="324"/>
      <c r="L57" s="324"/>
      <c r="M57" s="324"/>
      <c r="N57" s="324"/>
      <c r="O57" s="324"/>
      <c r="P57" s="324"/>
      <c r="Q57" s="153"/>
      <c r="R57" s="153"/>
      <c r="S57" s="153"/>
      <c r="T57" s="153"/>
      <c r="U57" s="153"/>
      <c r="V57" s="153"/>
      <c r="W57" s="153"/>
      <c r="X57" s="153"/>
      <c r="Y57" s="153"/>
      <c r="Z57" s="153"/>
      <c r="AA57" s="153"/>
      <c r="AB57" s="153"/>
      <c r="AC57" s="153"/>
      <c r="AD57" s="153"/>
      <c r="AE57" s="153"/>
    </row>
    <row r="58" spans="1:31" s="4" customFormat="1" ht="16.5" customHeight="1" x14ac:dyDescent="0.15">
      <c r="B58" s="4" t="s">
        <v>28</v>
      </c>
      <c r="J58" s="251" t="str">
        <f>IF(設計住宅性能評価申請書!J56="","",設計住宅性能評価申請書!J56)</f>
        <v/>
      </c>
      <c r="K58" s="251"/>
      <c r="L58" s="251"/>
      <c r="M58" s="251"/>
      <c r="N58" s="251"/>
      <c r="O58" s="251"/>
      <c r="P58" s="251"/>
      <c r="Q58" s="251"/>
      <c r="R58" s="251"/>
      <c r="S58" s="251"/>
      <c r="T58" s="251"/>
      <c r="U58" s="251"/>
      <c r="V58" s="251"/>
      <c r="W58" s="251"/>
      <c r="X58" s="251"/>
      <c r="Y58" s="251"/>
      <c r="Z58" s="251"/>
      <c r="AA58" s="251"/>
      <c r="AB58" s="251"/>
      <c r="AC58" s="251"/>
      <c r="AD58" s="251"/>
      <c r="AE58" s="251"/>
    </row>
    <row r="59" spans="1:31" s="4" customFormat="1" ht="16.5" customHeight="1" x14ac:dyDescent="0.15">
      <c r="B59" s="4" t="s">
        <v>29</v>
      </c>
      <c r="J59" s="251" t="str">
        <f>IF(設計住宅性能評価申請書!J57="","",設計住宅性能評価申請書!J57)</f>
        <v/>
      </c>
      <c r="K59" s="324"/>
      <c r="L59" s="324"/>
      <c r="M59" s="324"/>
      <c r="N59" s="324"/>
      <c r="O59" s="324"/>
      <c r="P59" s="324"/>
      <c r="Q59" s="324"/>
      <c r="R59" s="324"/>
      <c r="S59" s="324"/>
      <c r="T59" s="153"/>
      <c r="U59" s="153"/>
      <c r="V59" s="153"/>
      <c r="W59" s="153"/>
      <c r="X59" s="153"/>
      <c r="Y59" s="153"/>
      <c r="Z59" s="153"/>
      <c r="AA59" s="153"/>
      <c r="AB59" s="153"/>
      <c r="AC59" s="153"/>
      <c r="AD59" s="153"/>
      <c r="AE59" s="153"/>
    </row>
    <row r="60" spans="1:31" s="4" customFormat="1" ht="16.5" customHeight="1" x14ac:dyDescent="0.15">
      <c r="A60" s="30" t="s">
        <v>32</v>
      </c>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row>
    <row r="61" spans="1:31" s="4" customFormat="1" ht="16.5" customHeight="1" x14ac:dyDescent="0.15">
      <c r="B61" s="4" t="s">
        <v>33</v>
      </c>
      <c r="I61" s="101" t="s">
        <v>925</v>
      </c>
      <c r="J61" s="302" t="str">
        <f>IF(設計住宅性能評価申請書!J59="","",設計住宅性能評価申請書!J59)</f>
        <v>一級</v>
      </c>
      <c r="K61" s="302"/>
      <c r="L61" s="302"/>
      <c r="M61" s="102" t="s">
        <v>926</v>
      </c>
      <c r="N61" s="102"/>
      <c r="O61" s="102"/>
      <c r="P61" s="102"/>
      <c r="Q61" s="101" t="s">
        <v>925</v>
      </c>
      <c r="R61" s="301" t="str">
        <f>IF(設計住宅性能評価申請書!R59="","",設計住宅性能評価申請書!R59)</f>
        <v>大臣</v>
      </c>
      <c r="S61" s="301"/>
      <c r="T61" s="301"/>
      <c r="U61" s="301"/>
      <c r="V61" s="301"/>
      <c r="W61" s="301"/>
      <c r="X61" s="102" t="s">
        <v>755</v>
      </c>
      <c r="Y61" s="102"/>
      <c r="Z61" s="102"/>
      <c r="AA61" s="325" t="str">
        <f>IF(設計住宅性能評価申請書!AA59="","",設計住宅性能評価申請書!AA59)</f>
        <v/>
      </c>
      <c r="AB61" s="325"/>
      <c r="AC61" s="325"/>
      <c r="AD61" s="325"/>
      <c r="AE61" s="102" t="s">
        <v>756</v>
      </c>
    </row>
    <row r="62" spans="1:31" s="4" customFormat="1" ht="16.5" customHeight="1" x14ac:dyDescent="0.15">
      <c r="B62" s="4" t="s">
        <v>34</v>
      </c>
      <c r="J62" s="251" t="str">
        <f>IF(設計住宅性能評価申請書!I60="","",設計住宅性能評価申請書!I60)</f>
        <v/>
      </c>
      <c r="K62" s="251"/>
      <c r="L62" s="251"/>
      <c r="M62" s="251"/>
      <c r="N62" s="251"/>
      <c r="O62" s="251"/>
      <c r="P62" s="251"/>
      <c r="Q62" s="251"/>
      <c r="R62" s="251"/>
      <c r="S62" s="251"/>
      <c r="T62" s="251"/>
      <c r="U62" s="251"/>
      <c r="V62" s="251"/>
      <c r="W62" s="251"/>
      <c r="X62" s="251"/>
      <c r="Y62" s="251"/>
      <c r="Z62" s="251"/>
      <c r="AA62" s="251"/>
      <c r="AB62" s="251"/>
      <c r="AC62" s="251"/>
      <c r="AD62" s="251"/>
      <c r="AE62" s="251"/>
    </row>
    <row r="63" spans="1:31" s="4" customFormat="1" ht="16.5" customHeight="1" x14ac:dyDescent="0.15">
      <c r="B63" s="4" t="s">
        <v>35</v>
      </c>
      <c r="I63" s="101" t="s">
        <v>927</v>
      </c>
      <c r="J63" s="302" t="str">
        <f>IF(設計住宅性能評価申請書!J61="","",設計住宅性能評価申請書!J61)</f>
        <v>一級</v>
      </c>
      <c r="K63" s="302"/>
      <c r="L63" s="302"/>
      <c r="M63" s="102" t="s">
        <v>757</v>
      </c>
      <c r="N63" s="102"/>
      <c r="O63" s="102"/>
      <c r="P63" s="102"/>
      <c r="Q63" s="102"/>
      <c r="R63" s="101" t="s">
        <v>927</v>
      </c>
      <c r="S63" s="301" t="str">
        <f>IF(設計住宅性能評価申請書!S61="","",設計住宅性能評価申請書!S61)</f>
        <v>東京都</v>
      </c>
      <c r="T63" s="301"/>
      <c r="U63" s="301"/>
      <c r="V63" s="301"/>
      <c r="W63" s="102" t="s">
        <v>758</v>
      </c>
      <c r="X63" s="102"/>
      <c r="Y63" s="102"/>
      <c r="Z63" s="102"/>
      <c r="AA63" s="326" t="str">
        <f>IF(設計住宅性能評価申請書!AA61="","",設計住宅性能評価申請書!AA61)</f>
        <v/>
      </c>
      <c r="AB63" s="326"/>
      <c r="AC63" s="326"/>
      <c r="AD63" s="326"/>
      <c r="AE63" s="102" t="s">
        <v>756</v>
      </c>
    </row>
    <row r="64" spans="1:31" s="4" customFormat="1" ht="16.5" customHeight="1" x14ac:dyDescent="0.15">
      <c r="I64" s="101"/>
      <c r="J64" s="251" t="str">
        <f>IF(設計住宅性能評価申請書!I62="","",設計住宅性能評価申請書!I62)</f>
        <v/>
      </c>
      <c r="K64" s="251"/>
      <c r="L64" s="251"/>
      <c r="M64" s="251"/>
      <c r="N64" s="251"/>
      <c r="O64" s="251"/>
      <c r="P64" s="251"/>
      <c r="Q64" s="251"/>
      <c r="R64" s="251"/>
      <c r="S64" s="251"/>
      <c r="T64" s="251"/>
      <c r="U64" s="251"/>
      <c r="V64" s="251"/>
      <c r="W64" s="251"/>
      <c r="X64" s="251"/>
      <c r="Y64" s="251"/>
      <c r="Z64" s="251"/>
      <c r="AA64" s="251"/>
      <c r="AB64" s="251"/>
      <c r="AC64" s="251"/>
      <c r="AD64" s="251"/>
      <c r="AE64" s="251"/>
    </row>
    <row r="65" spans="1:31" s="4" customFormat="1" ht="16.5" customHeight="1" x14ac:dyDescent="0.15">
      <c r="B65" s="4" t="s">
        <v>26</v>
      </c>
      <c r="I65" s="4" t="s">
        <v>27</v>
      </c>
      <c r="J65" s="251" t="str">
        <f>IF(設計住宅性能評価申請書!J63="","",設計住宅性能評価申請書!J63)</f>
        <v/>
      </c>
      <c r="K65" s="251"/>
      <c r="L65" s="251"/>
      <c r="M65" s="251"/>
      <c r="N65" s="251"/>
      <c r="O65" s="251"/>
      <c r="P65" s="251"/>
      <c r="Q65" s="153"/>
      <c r="R65" s="153"/>
      <c r="S65" s="153"/>
      <c r="T65" s="153"/>
      <c r="U65" s="153"/>
      <c r="V65" s="153"/>
      <c r="W65" s="153"/>
      <c r="X65" s="153"/>
      <c r="Y65" s="153"/>
      <c r="Z65" s="153"/>
      <c r="AA65" s="153"/>
      <c r="AB65" s="153"/>
      <c r="AC65" s="153"/>
      <c r="AD65" s="153"/>
      <c r="AE65" s="153"/>
    </row>
    <row r="66" spans="1:31" s="4" customFormat="1" ht="16.5" customHeight="1" x14ac:dyDescent="0.15">
      <c r="B66" s="4" t="s">
        <v>36</v>
      </c>
      <c r="J66" s="251" t="str">
        <f>IF(設計住宅性能評価申請書!J64="","",設計住宅性能評価申請書!J64)</f>
        <v/>
      </c>
      <c r="K66" s="251"/>
      <c r="L66" s="251"/>
      <c r="M66" s="251"/>
      <c r="N66" s="251"/>
      <c r="O66" s="251"/>
      <c r="P66" s="251"/>
      <c r="Q66" s="251"/>
      <c r="R66" s="251"/>
      <c r="S66" s="251"/>
      <c r="T66" s="251"/>
      <c r="U66" s="251"/>
      <c r="V66" s="251"/>
      <c r="W66" s="251"/>
      <c r="X66" s="251"/>
      <c r="Y66" s="251"/>
      <c r="Z66" s="251"/>
      <c r="AA66" s="251"/>
      <c r="AB66" s="251"/>
      <c r="AC66" s="251"/>
      <c r="AD66" s="251"/>
      <c r="AE66" s="251"/>
    </row>
    <row r="67" spans="1:31" s="4" customFormat="1" ht="16.5" customHeight="1" x14ac:dyDescent="0.15">
      <c r="B67" s="4" t="s">
        <v>29</v>
      </c>
      <c r="J67" s="251" t="str">
        <f>IF(設計住宅性能評価申請書!J65="","",設計住宅性能評価申請書!J65)</f>
        <v/>
      </c>
      <c r="K67" s="324"/>
      <c r="L67" s="324"/>
      <c r="M67" s="324"/>
      <c r="N67" s="324"/>
      <c r="O67" s="324"/>
      <c r="P67" s="324"/>
      <c r="Q67" s="324"/>
      <c r="R67" s="324"/>
      <c r="S67" s="324"/>
      <c r="T67" s="153"/>
      <c r="U67" s="153"/>
      <c r="V67" s="153"/>
      <c r="W67" s="153"/>
      <c r="X67" s="153"/>
      <c r="Y67" s="153"/>
      <c r="Z67" s="153"/>
      <c r="AA67" s="153"/>
      <c r="AB67" s="153"/>
      <c r="AC67" s="153"/>
      <c r="AD67" s="153"/>
      <c r="AE67" s="153"/>
    </row>
    <row r="68" spans="1:31" s="4" customFormat="1" ht="16.5" customHeight="1" x14ac:dyDescent="0.15">
      <c r="A68" s="30" t="s">
        <v>928</v>
      </c>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row>
    <row r="69" spans="1:31" s="4" customFormat="1" ht="16.5" customHeight="1" x14ac:dyDescent="0.15">
      <c r="B69" s="4" t="s">
        <v>33</v>
      </c>
      <c r="I69" s="101" t="s">
        <v>927</v>
      </c>
      <c r="J69" s="253" t="s">
        <v>470</v>
      </c>
      <c r="K69" s="253"/>
      <c r="L69" s="253"/>
      <c r="M69" s="102" t="s">
        <v>929</v>
      </c>
      <c r="N69" s="102"/>
      <c r="O69" s="102"/>
      <c r="P69" s="102"/>
      <c r="Q69" s="101" t="s">
        <v>927</v>
      </c>
      <c r="R69" s="254" t="s">
        <v>494</v>
      </c>
      <c r="S69" s="254"/>
      <c r="T69" s="254"/>
      <c r="U69" s="254"/>
      <c r="V69" s="254"/>
      <c r="W69" s="254"/>
      <c r="X69" s="102" t="s">
        <v>755</v>
      </c>
      <c r="Y69" s="102"/>
      <c r="Z69" s="102"/>
      <c r="AA69" s="255"/>
      <c r="AB69" s="255"/>
      <c r="AC69" s="255"/>
      <c r="AD69" s="255"/>
      <c r="AE69" s="102" t="s">
        <v>756</v>
      </c>
    </row>
    <row r="70" spans="1:31" s="4" customFormat="1" ht="16.5" customHeight="1" x14ac:dyDescent="0.15">
      <c r="B70" s="4" t="s">
        <v>34</v>
      </c>
      <c r="I70" s="251" t="str">
        <f>IF(R23="","",R23)</f>
        <v/>
      </c>
      <c r="J70" s="251"/>
      <c r="K70" s="251"/>
      <c r="L70" s="251"/>
      <c r="M70" s="251"/>
      <c r="N70" s="251"/>
      <c r="O70" s="251"/>
      <c r="P70" s="251"/>
      <c r="Q70" s="251"/>
      <c r="R70" s="251"/>
      <c r="S70" s="251"/>
      <c r="T70" s="251"/>
      <c r="U70" s="251"/>
      <c r="V70" s="251"/>
      <c r="W70" s="251"/>
      <c r="X70" s="251"/>
      <c r="Y70" s="251"/>
      <c r="Z70" s="251"/>
      <c r="AA70" s="251"/>
      <c r="AB70" s="251"/>
      <c r="AC70" s="251"/>
      <c r="AD70" s="251"/>
      <c r="AE70" s="251"/>
    </row>
    <row r="71" spans="1:31" s="4" customFormat="1" ht="16.5" customHeight="1" x14ac:dyDescent="0.15">
      <c r="B71" s="4" t="s">
        <v>35</v>
      </c>
      <c r="I71" s="101" t="s">
        <v>927</v>
      </c>
      <c r="J71" s="253" t="s">
        <v>470</v>
      </c>
      <c r="K71" s="253"/>
      <c r="L71" s="253"/>
      <c r="M71" s="102" t="s">
        <v>757</v>
      </c>
      <c r="N71" s="102"/>
      <c r="O71" s="102"/>
      <c r="P71" s="102"/>
      <c r="Q71" s="102"/>
      <c r="R71" s="101" t="s">
        <v>927</v>
      </c>
      <c r="S71" s="254" t="s">
        <v>854</v>
      </c>
      <c r="T71" s="254"/>
      <c r="U71" s="254"/>
      <c r="V71" s="254"/>
      <c r="W71" s="102" t="s">
        <v>758</v>
      </c>
      <c r="X71" s="102"/>
      <c r="Y71" s="102"/>
      <c r="Z71" s="102"/>
      <c r="AA71" s="102"/>
      <c r="AB71" s="255"/>
      <c r="AC71" s="255"/>
      <c r="AD71" s="255"/>
      <c r="AE71" s="102" t="s">
        <v>756</v>
      </c>
    </row>
    <row r="72" spans="1:31" s="4" customFormat="1" ht="16.5" customHeight="1" x14ac:dyDescent="0.15">
      <c r="I72" s="101"/>
      <c r="J72" s="256"/>
      <c r="K72" s="256"/>
      <c r="L72" s="256"/>
      <c r="M72" s="256"/>
      <c r="N72" s="256"/>
      <c r="O72" s="256"/>
      <c r="P72" s="256"/>
      <c r="Q72" s="256"/>
      <c r="R72" s="256"/>
      <c r="S72" s="256"/>
      <c r="T72" s="256"/>
      <c r="U72" s="256"/>
      <c r="V72" s="256"/>
      <c r="W72" s="256"/>
      <c r="X72" s="256"/>
      <c r="Y72" s="256"/>
      <c r="Z72" s="256"/>
      <c r="AA72" s="256"/>
      <c r="AB72" s="256"/>
      <c r="AC72" s="256"/>
      <c r="AD72" s="256"/>
      <c r="AE72" s="256"/>
    </row>
    <row r="73" spans="1:31" s="4" customFormat="1" ht="16.5" customHeight="1" x14ac:dyDescent="0.15">
      <c r="B73" s="4" t="s">
        <v>26</v>
      </c>
      <c r="I73" s="4" t="s">
        <v>27</v>
      </c>
      <c r="J73" s="321"/>
      <c r="K73" s="322"/>
      <c r="L73" s="322"/>
      <c r="M73" s="322"/>
      <c r="N73" s="322"/>
      <c r="O73" s="322"/>
      <c r="P73" s="322"/>
      <c r="Q73" s="153"/>
      <c r="R73" s="153"/>
      <c r="S73" s="153"/>
      <c r="T73" s="153"/>
      <c r="U73" s="153"/>
      <c r="V73" s="153"/>
      <c r="W73" s="153"/>
      <c r="X73" s="153"/>
      <c r="Y73" s="153"/>
      <c r="Z73" s="153"/>
      <c r="AA73" s="153"/>
      <c r="AB73" s="153"/>
      <c r="AC73" s="153"/>
      <c r="AD73" s="153"/>
      <c r="AE73" s="153"/>
    </row>
    <row r="74" spans="1:31" s="4" customFormat="1" ht="16.5" customHeight="1" x14ac:dyDescent="0.15">
      <c r="B74" s="4" t="s">
        <v>36</v>
      </c>
      <c r="J74" s="256"/>
      <c r="K74" s="256"/>
      <c r="L74" s="256"/>
      <c r="M74" s="256"/>
      <c r="N74" s="256"/>
      <c r="O74" s="256"/>
      <c r="P74" s="256"/>
      <c r="Q74" s="256"/>
      <c r="R74" s="256"/>
      <c r="S74" s="256"/>
      <c r="T74" s="256"/>
      <c r="U74" s="256"/>
      <c r="V74" s="256"/>
      <c r="W74" s="256"/>
      <c r="X74" s="256"/>
      <c r="Y74" s="256"/>
      <c r="Z74" s="256"/>
      <c r="AA74" s="256"/>
      <c r="AB74" s="256"/>
      <c r="AC74" s="256"/>
      <c r="AD74" s="256"/>
      <c r="AE74" s="256"/>
    </row>
    <row r="75" spans="1:31" s="4" customFormat="1" ht="16.5" customHeight="1" x14ac:dyDescent="0.15">
      <c r="B75" s="4" t="s">
        <v>29</v>
      </c>
      <c r="J75" s="321"/>
      <c r="K75" s="322"/>
      <c r="L75" s="322"/>
      <c r="M75" s="322"/>
      <c r="N75" s="322"/>
      <c r="O75" s="322"/>
      <c r="P75" s="322"/>
      <c r="Q75" s="322"/>
      <c r="R75" s="322"/>
      <c r="S75" s="322"/>
      <c r="T75" s="153"/>
      <c r="U75" s="153"/>
      <c r="V75" s="153"/>
      <c r="W75" s="153"/>
      <c r="X75" s="153"/>
      <c r="Y75" s="153"/>
      <c r="Z75" s="153"/>
      <c r="AA75" s="153"/>
      <c r="AB75" s="153"/>
      <c r="AC75" s="153"/>
      <c r="AD75" s="153"/>
      <c r="AE75" s="153"/>
    </row>
    <row r="76" spans="1:31" s="4" customFormat="1" ht="16.5" customHeight="1" x14ac:dyDescent="0.15">
      <c r="A76" s="30" t="s">
        <v>930</v>
      </c>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row>
    <row r="77" spans="1:31" s="4" customFormat="1" ht="16.5" customHeight="1" x14ac:dyDescent="0.15">
      <c r="B77" s="4" t="s">
        <v>931</v>
      </c>
      <c r="I77" s="15"/>
      <c r="J77" s="251" t="str">
        <f>IF(R21="","",R21)</f>
        <v>代表取締役</v>
      </c>
      <c r="K77" s="251"/>
      <c r="L77" s="251"/>
      <c r="M77" s="251"/>
      <c r="N77" s="251"/>
      <c r="O77" s="251"/>
      <c r="P77" s="251"/>
      <c r="Q77" s="251"/>
      <c r="R77" s="251"/>
      <c r="S77" s="251"/>
      <c r="T77" s="251"/>
      <c r="U77" s="251"/>
      <c r="V77" s="251"/>
      <c r="W77" s="251"/>
      <c r="X77" s="251"/>
      <c r="Y77" s="251"/>
      <c r="Z77" s="251"/>
      <c r="AA77" s="251"/>
      <c r="AB77" s="251"/>
      <c r="AC77" s="251"/>
      <c r="AD77" s="251"/>
      <c r="AE77" s="251"/>
    </row>
    <row r="78" spans="1:31" s="4" customFormat="1" ht="16.5" customHeight="1" x14ac:dyDescent="0.15">
      <c r="B78" s="4" t="s">
        <v>932</v>
      </c>
      <c r="J78" s="251" t="str">
        <f>IF(R19="","",R19)</f>
        <v>株式会社</v>
      </c>
      <c r="K78" s="251"/>
      <c r="L78" s="251"/>
      <c r="M78" s="251"/>
      <c r="N78" s="251"/>
      <c r="O78" s="251"/>
      <c r="P78" s="251"/>
      <c r="Q78" s="251"/>
      <c r="R78" s="251"/>
      <c r="S78" s="251"/>
      <c r="T78" s="251"/>
      <c r="U78" s="251"/>
      <c r="V78" s="251"/>
      <c r="W78" s="251"/>
      <c r="X78" s="251"/>
      <c r="Y78" s="251"/>
      <c r="Z78" s="251"/>
      <c r="AA78" s="251"/>
      <c r="AB78" s="251"/>
      <c r="AC78" s="251"/>
      <c r="AD78" s="251"/>
      <c r="AE78" s="251"/>
    </row>
    <row r="79" spans="1:31" s="4" customFormat="1" ht="16.5" customHeight="1" x14ac:dyDescent="0.15">
      <c r="I79" s="139" t="s">
        <v>933</v>
      </c>
      <c r="J79" s="140"/>
      <c r="K79" s="140"/>
      <c r="L79" s="140"/>
      <c r="M79" s="102"/>
      <c r="N79" s="102" t="s">
        <v>927</v>
      </c>
      <c r="O79" s="323" t="s">
        <v>494</v>
      </c>
      <c r="P79" s="323"/>
      <c r="Q79" s="323"/>
      <c r="R79" s="323"/>
      <c r="S79" s="102" t="s">
        <v>934</v>
      </c>
      <c r="T79" s="140" t="s">
        <v>935</v>
      </c>
      <c r="U79" s="317"/>
      <c r="V79" s="317"/>
      <c r="W79" s="317"/>
      <c r="X79" s="317"/>
      <c r="Y79" s="102" t="s">
        <v>756</v>
      </c>
      <c r="Z79" s="34"/>
      <c r="AA79" s="34"/>
      <c r="AB79" s="34"/>
      <c r="AC79" s="34"/>
      <c r="AD79" s="34"/>
      <c r="AE79" s="34"/>
    </row>
    <row r="80" spans="1:31" s="4" customFormat="1" ht="16.5" customHeight="1" x14ac:dyDescent="0.15">
      <c r="B80" s="4" t="s">
        <v>26</v>
      </c>
      <c r="I80" s="4" t="s">
        <v>27</v>
      </c>
      <c r="J80" s="321"/>
      <c r="K80" s="322"/>
      <c r="L80" s="322"/>
      <c r="M80" s="322"/>
      <c r="N80" s="322"/>
      <c r="O80" s="322"/>
      <c r="P80" s="322"/>
      <c r="Q80" s="153"/>
      <c r="R80" s="153"/>
      <c r="S80" s="153"/>
      <c r="T80" s="153"/>
      <c r="U80" s="153"/>
      <c r="V80" s="153"/>
      <c r="W80" s="153"/>
      <c r="X80" s="153"/>
      <c r="Y80" s="153"/>
      <c r="Z80" s="153"/>
      <c r="AA80" s="153"/>
      <c r="AB80" s="153"/>
      <c r="AC80" s="153"/>
      <c r="AD80" s="153"/>
      <c r="AE80" s="153"/>
    </row>
    <row r="81" spans="1:31" s="4" customFormat="1" ht="16.5" customHeight="1" x14ac:dyDescent="0.15">
      <c r="B81" s="4" t="s">
        <v>36</v>
      </c>
      <c r="J81" s="256"/>
      <c r="K81" s="256"/>
      <c r="L81" s="256"/>
      <c r="M81" s="256"/>
      <c r="N81" s="256"/>
      <c r="O81" s="256"/>
      <c r="P81" s="256"/>
      <c r="Q81" s="256"/>
      <c r="R81" s="256"/>
      <c r="S81" s="256"/>
      <c r="T81" s="256"/>
      <c r="U81" s="256"/>
      <c r="V81" s="256"/>
      <c r="W81" s="256"/>
      <c r="X81" s="256"/>
      <c r="Y81" s="256"/>
      <c r="Z81" s="256"/>
      <c r="AA81" s="256"/>
      <c r="AB81" s="256"/>
      <c r="AC81" s="256"/>
      <c r="AD81" s="256"/>
      <c r="AE81" s="256"/>
    </row>
    <row r="82" spans="1:31" s="4" customFormat="1" ht="16.5" customHeight="1" x14ac:dyDescent="0.15">
      <c r="B82" s="4" t="s">
        <v>29</v>
      </c>
      <c r="J82" s="321"/>
      <c r="K82" s="322"/>
      <c r="L82" s="322"/>
      <c r="M82" s="322"/>
      <c r="N82" s="322"/>
      <c r="O82" s="322"/>
      <c r="P82" s="322"/>
      <c r="Q82" s="322"/>
      <c r="R82" s="322"/>
      <c r="S82" s="322"/>
      <c r="T82" s="153"/>
      <c r="U82" s="153"/>
      <c r="V82" s="153"/>
      <c r="W82" s="153"/>
      <c r="X82" s="153"/>
      <c r="Y82" s="153"/>
      <c r="Z82" s="153"/>
      <c r="AA82" s="153"/>
      <c r="AB82" s="153"/>
      <c r="AC82" s="153"/>
      <c r="AD82" s="153"/>
      <c r="AE82" s="153"/>
    </row>
    <row r="83" spans="1:31" s="4" customFormat="1" ht="16.5" customHeight="1" x14ac:dyDescent="0.15">
      <c r="A83" s="30" t="s">
        <v>936</v>
      </c>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row>
    <row r="84" spans="1:31" s="4" customFormat="1" ht="16.5" customHeight="1" x14ac:dyDescent="0.15">
      <c r="B84" s="4" t="s">
        <v>937</v>
      </c>
    </row>
    <row r="85" spans="1:31" s="4" customFormat="1" ht="8.1" customHeight="1" x14ac:dyDescent="0.15"/>
    <row r="86" spans="1:31" s="4" customFormat="1" ht="16.5" customHeight="1" x14ac:dyDescent="0.15">
      <c r="A86" s="30" t="s">
        <v>938</v>
      </c>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row>
    <row r="87" spans="1:31" s="4" customFormat="1" ht="16.5" customHeight="1" x14ac:dyDescent="0.15">
      <c r="B87" s="306"/>
      <c r="C87" s="306"/>
      <c r="D87" s="306"/>
      <c r="E87" s="306"/>
      <c r="F87" s="306"/>
      <c r="G87" s="306"/>
      <c r="H87" s="306"/>
      <c r="I87" s="306"/>
      <c r="J87" s="306"/>
      <c r="K87" s="306"/>
      <c r="L87" s="306"/>
      <c r="M87" s="306"/>
      <c r="N87" s="306"/>
      <c r="O87" s="306"/>
      <c r="P87" s="306"/>
      <c r="Q87" s="306"/>
      <c r="R87" s="306"/>
      <c r="S87" s="306"/>
      <c r="T87" s="306"/>
      <c r="U87" s="306"/>
      <c r="V87" s="306"/>
      <c r="W87" s="306"/>
      <c r="X87" s="306"/>
      <c r="Y87" s="306"/>
      <c r="Z87" s="306"/>
      <c r="AA87" s="306"/>
      <c r="AB87" s="306"/>
      <c r="AC87" s="306"/>
      <c r="AD87" s="306"/>
      <c r="AE87" s="306"/>
    </row>
    <row r="88" spans="1:31" s="4" customFormat="1" ht="16.5" customHeight="1" x14ac:dyDescent="0.15">
      <c r="A88" s="4" t="s">
        <v>38</v>
      </c>
      <c r="F88" s="251" t="str">
        <f>IF(設計住宅性能評価申請書!F77="","",設計住宅性能評価申請書!F77)</f>
        <v/>
      </c>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4" t="s">
        <v>39</v>
      </c>
    </row>
    <row r="89" spans="1:31" ht="6" customHeight="1" x14ac:dyDescent="0.15"/>
    <row r="90" spans="1:31" s="4" customFormat="1" ht="17.100000000000001" customHeight="1" x14ac:dyDescent="0.15">
      <c r="AE90" s="15" t="s">
        <v>40</v>
      </c>
    </row>
    <row r="91" spans="1:31" s="4" customFormat="1" ht="8.1" customHeight="1" x14ac:dyDescent="0.15">
      <c r="A91" s="25"/>
      <c r="B91" s="29"/>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row>
    <row r="92" spans="1:31" s="4" customFormat="1" ht="6.75" customHeight="1" x14ac:dyDescent="0.15"/>
    <row r="93" spans="1:31" s="4" customFormat="1" ht="16.7" customHeight="1" x14ac:dyDescent="0.15">
      <c r="A93" s="30" t="s">
        <v>41</v>
      </c>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row>
    <row r="94" spans="1:31" s="4" customFormat="1" ht="16.7" customHeight="1" x14ac:dyDescent="0.15">
      <c r="C94" s="149" t="str">
        <f>設計住宅性能評価申請書!C89</f>
        <v>□</v>
      </c>
      <c r="D94" s="4" t="s">
        <v>43</v>
      </c>
      <c r="J94" s="34"/>
      <c r="K94" s="35"/>
      <c r="L94" s="35"/>
      <c r="M94" s="35"/>
      <c r="N94" s="35"/>
      <c r="O94" s="35"/>
      <c r="P94" s="35"/>
      <c r="Q94" s="35"/>
      <c r="R94" s="35"/>
      <c r="S94" s="35"/>
      <c r="T94" s="35"/>
      <c r="U94" s="35"/>
      <c r="V94" s="35"/>
      <c r="W94" s="35"/>
      <c r="X94" s="35"/>
      <c r="Y94" s="35"/>
      <c r="Z94" s="35"/>
      <c r="AA94" s="35"/>
      <c r="AB94" s="35"/>
      <c r="AC94" s="35"/>
      <c r="AD94" s="35"/>
      <c r="AE94" s="35"/>
    </row>
    <row r="95" spans="1:31" s="4" customFormat="1" ht="16.7" customHeight="1" x14ac:dyDescent="0.15">
      <c r="C95" s="149" t="str">
        <f>設計住宅性能評価申請書!C90</f>
        <v>■</v>
      </c>
      <c r="D95" s="4" t="s">
        <v>44</v>
      </c>
      <c r="J95" s="34"/>
      <c r="K95" s="35"/>
      <c r="L95" s="35"/>
      <c r="M95" s="35"/>
      <c r="N95" s="35"/>
      <c r="O95" s="35"/>
      <c r="P95" s="35"/>
      <c r="Q95" s="35"/>
      <c r="R95" s="35"/>
      <c r="S95" s="35"/>
      <c r="T95" s="35"/>
      <c r="U95" s="35"/>
      <c r="V95" s="35"/>
      <c r="W95" s="35"/>
      <c r="X95" s="35"/>
      <c r="Y95" s="35"/>
      <c r="Z95" s="35"/>
      <c r="AA95" s="35"/>
      <c r="AB95" s="35"/>
      <c r="AC95" s="35"/>
      <c r="AD95" s="35"/>
      <c r="AE95" s="35"/>
    </row>
    <row r="96" spans="1:31" s="4" customFormat="1" ht="16.7" customHeight="1" x14ac:dyDescent="0.15">
      <c r="A96" s="30" t="s">
        <v>1198</v>
      </c>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row>
    <row r="97" spans="1:31" s="4" customFormat="1" ht="16.7" customHeight="1" x14ac:dyDescent="0.15">
      <c r="A97" s="36"/>
      <c r="B97" s="37">
        <v>1</v>
      </c>
      <c r="C97" s="37" t="s">
        <v>46</v>
      </c>
      <c r="D97" s="37" t="s">
        <v>47</v>
      </c>
      <c r="J97" s="34"/>
      <c r="K97" s="35"/>
      <c r="L97" s="35"/>
      <c r="M97" s="35"/>
      <c r="N97" s="35"/>
      <c r="O97" s="35"/>
      <c r="P97" s="35"/>
      <c r="Q97" s="35"/>
      <c r="R97" s="35"/>
      <c r="S97" s="35"/>
      <c r="T97" s="35"/>
      <c r="U97" s="35"/>
      <c r="V97" s="35"/>
      <c r="W97" s="35"/>
      <c r="X97" s="35"/>
      <c r="Y97" s="35"/>
      <c r="Z97" s="35"/>
      <c r="AA97" s="35"/>
      <c r="AB97" s="35"/>
      <c r="AC97" s="35"/>
      <c r="AD97" s="35"/>
      <c r="AE97" s="35"/>
    </row>
    <row r="98" spans="1:31" s="4" customFormat="1" ht="16.7" customHeight="1" x14ac:dyDescent="0.15">
      <c r="C98" s="149" t="str">
        <f>設計住宅性能評価申請書!C93</f>
        <v>□</v>
      </c>
      <c r="D98" s="231" t="s">
        <v>48</v>
      </c>
      <c r="E98" s="231"/>
      <c r="F98" s="4" t="s">
        <v>49</v>
      </c>
      <c r="J98" s="34"/>
      <c r="K98" s="35"/>
      <c r="L98" s="35"/>
      <c r="M98" s="35"/>
      <c r="N98" s="35"/>
      <c r="O98" s="35"/>
      <c r="P98" s="35"/>
      <c r="Q98" s="35"/>
      <c r="R98" s="35"/>
      <c r="S98" s="35"/>
      <c r="T98" s="35"/>
      <c r="U98" s="35"/>
      <c r="V98" s="35"/>
      <c r="W98" s="35"/>
      <c r="X98" s="35"/>
      <c r="Y98" s="35"/>
      <c r="Z98" s="35"/>
      <c r="AA98" s="35"/>
      <c r="AB98" s="35"/>
      <c r="AC98" s="35"/>
      <c r="AD98" s="35"/>
      <c r="AE98" s="35"/>
    </row>
    <row r="99" spans="1:31" s="4" customFormat="1" ht="16.7" customHeight="1" x14ac:dyDescent="0.15">
      <c r="C99" s="149" t="str">
        <f>設計住宅性能評価申請書!C94</f>
        <v>□</v>
      </c>
      <c r="D99" s="231" t="s">
        <v>50</v>
      </c>
      <c r="E99" s="231"/>
      <c r="F99" s="4" t="s">
        <v>51</v>
      </c>
      <c r="J99" s="34"/>
      <c r="K99" s="35"/>
      <c r="L99" s="35"/>
      <c r="M99" s="35"/>
      <c r="N99" s="35"/>
      <c r="O99" s="35"/>
      <c r="P99" s="35"/>
    </row>
    <row r="100" spans="1:31" s="4" customFormat="1" ht="16.7" customHeight="1" x14ac:dyDescent="0.15">
      <c r="C100" s="149" t="str">
        <f>設計住宅性能評価申請書!C95</f>
        <v>□</v>
      </c>
      <c r="D100" s="231" t="s">
        <v>52</v>
      </c>
      <c r="E100" s="231"/>
      <c r="F100" s="4" t="s">
        <v>53</v>
      </c>
      <c r="J100" s="34"/>
      <c r="K100" s="35"/>
      <c r="L100" s="35"/>
      <c r="M100" s="35"/>
      <c r="N100" s="35"/>
      <c r="O100" s="35"/>
      <c r="P100" s="35"/>
      <c r="Q100" s="35"/>
      <c r="R100" s="35"/>
      <c r="S100" s="35"/>
      <c r="T100" s="35"/>
      <c r="U100" s="35"/>
      <c r="V100" s="35"/>
      <c r="W100" s="35"/>
      <c r="X100" s="35"/>
      <c r="Y100" s="35"/>
      <c r="Z100" s="35"/>
      <c r="AA100" s="35"/>
      <c r="AB100" s="35"/>
      <c r="AC100" s="35"/>
      <c r="AD100" s="35"/>
      <c r="AE100" s="35"/>
    </row>
    <row r="101" spans="1:31" s="4" customFormat="1" ht="16.7" customHeight="1" x14ac:dyDescent="0.15">
      <c r="A101" s="38"/>
      <c r="B101" s="39">
        <v>2</v>
      </c>
      <c r="C101" s="39" t="s">
        <v>46</v>
      </c>
      <c r="D101" s="39" t="s">
        <v>54</v>
      </c>
      <c r="E101" s="40"/>
      <c r="F101" s="40"/>
      <c r="G101" s="40"/>
      <c r="H101" s="40"/>
      <c r="I101" s="40"/>
      <c r="J101" s="41"/>
      <c r="K101" s="42"/>
      <c r="L101" s="42"/>
      <c r="M101" s="42"/>
      <c r="N101" s="42"/>
      <c r="O101" s="42"/>
      <c r="P101" s="42"/>
      <c r="Q101" s="42"/>
      <c r="R101" s="42"/>
      <c r="S101" s="42"/>
      <c r="T101" s="42"/>
      <c r="U101" s="42"/>
      <c r="V101" s="42"/>
      <c r="W101" s="42"/>
      <c r="X101" s="42"/>
      <c r="Y101" s="42"/>
      <c r="Z101" s="42"/>
      <c r="AA101" s="42"/>
      <c r="AB101" s="42"/>
      <c r="AC101" s="42"/>
      <c r="AD101" s="42"/>
      <c r="AE101" s="42"/>
    </row>
    <row r="102" spans="1:31" s="4" customFormat="1" ht="16.7" customHeight="1" x14ac:dyDescent="0.15">
      <c r="C102" s="149" t="str">
        <f>設計住宅性能評価申請書!C97</f>
        <v>□</v>
      </c>
      <c r="D102" s="231" t="s">
        <v>55</v>
      </c>
      <c r="E102" s="231"/>
      <c r="F102" s="4" t="s">
        <v>56</v>
      </c>
      <c r="J102" s="34"/>
      <c r="K102" s="35"/>
      <c r="L102" s="35"/>
      <c r="M102" s="35"/>
      <c r="N102" s="35"/>
      <c r="O102" s="35"/>
      <c r="P102" s="35"/>
      <c r="Q102" s="35"/>
      <c r="R102" s="35"/>
      <c r="S102" s="35"/>
      <c r="T102" s="35"/>
      <c r="U102" s="35"/>
      <c r="V102" s="35"/>
      <c r="W102" s="35"/>
      <c r="X102" s="35"/>
      <c r="Y102" s="35"/>
      <c r="Z102" s="35"/>
      <c r="AA102" s="35"/>
      <c r="AB102" s="35"/>
      <c r="AC102" s="35"/>
      <c r="AD102" s="35"/>
      <c r="AE102" s="35"/>
    </row>
    <row r="103" spans="1:31" s="4" customFormat="1" ht="16.7" customHeight="1" x14ac:dyDescent="0.15">
      <c r="C103" s="149" t="str">
        <f>設計住宅性能評価申請書!C98</f>
        <v>□</v>
      </c>
      <c r="D103" s="231" t="s">
        <v>729</v>
      </c>
      <c r="E103" s="231"/>
      <c r="F103" s="4" t="s">
        <v>731</v>
      </c>
      <c r="J103" s="34"/>
      <c r="K103" s="35"/>
      <c r="L103" s="35"/>
      <c r="M103" s="35"/>
      <c r="N103" s="35"/>
      <c r="O103" s="35"/>
      <c r="P103" s="35"/>
      <c r="Q103" s="35"/>
      <c r="R103" s="35"/>
      <c r="S103" s="35"/>
      <c r="T103" s="35"/>
      <c r="U103" s="35"/>
      <c r="V103" s="35"/>
      <c r="W103" s="35"/>
      <c r="X103" s="35"/>
      <c r="Y103" s="35"/>
      <c r="Z103" s="35"/>
      <c r="AA103" s="35"/>
      <c r="AB103" s="35"/>
      <c r="AC103" s="35"/>
      <c r="AD103" s="35"/>
      <c r="AE103" s="35"/>
    </row>
    <row r="104" spans="1:31" s="4" customFormat="1" ht="16.7" customHeight="1" x14ac:dyDescent="0.15">
      <c r="C104" s="149" t="str">
        <f>設計住宅性能評価申請書!C99</f>
        <v>□</v>
      </c>
      <c r="D104" s="231" t="s">
        <v>730</v>
      </c>
      <c r="E104" s="231"/>
      <c r="F104" s="4" t="s">
        <v>732</v>
      </c>
      <c r="J104" s="34"/>
      <c r="K104" s="35"/>
      <c r="L104" s="35"/>
      <c r="M104" s="35"/>
      <c r="N104" s="35"/>
      <c r="O104" s="35"/>
      <c r="P104" s="35"/>
      <c r="Q104" s="35"/>
      <c r="R104" s="35"/>
      <c r="S104" s="35"/>
      <c r="T104" s="35"/>
      <c r="U104" s="35"/>
      <c r="V104" s="35"/>
      <c r="W104" s="35"/>
      <c r="X104" s="35"/>
      <c r="Y104" s="35"/>
      <c r="Z104" s="35"/>
      <c r="AA104" s="35"/>
      <c r="AB104" s="35"/>
      <c r="AC104" s="35"/>
      <c r="AD104" s="35"/>
      <c r="AE104" s="35"/>
    </row>
    <row r="105" spans="1:31" s="4" customFormat="1" ht="16.7" customHeight="1" x14ac:dyDescent="0.15">
      <c r="C105" s="149" t="str">
        <f>設計住宅性能評価申請書!C100</f>
        <v>□</v>
      </c>
      <c r="D105" s="231" t="s">
        <v>57</v>
      </c>
      <c r="E105" s="231"/>
      <c r="F105" s="4" t="s">
        <v>58</v>
      </c>
      <c r="J105" s="34"/>
      <c r="K105" s="35"/>
      <c r="L105" s="35"/>
      <c r="M105" s="35"/>
      <c r="N105" s="35"/>
      <c r="O105" s="35"/>
      <c r="P105" s="35"/>
    </row>
    <row r="106" spans="1:31" s="4" customFormat="1" ht="16.7" customHeight="1" x14ac:dyDescent="0.15">
      <c r="C106" s="149" t="str">
        <f>設計住宅性能評価申請書!C101</f>
        <v>□</v>
      </c>
      <c r="D106" s="231" t="s">
        <v>59</v>
      </c>
      <c r="E106" s="231"/>
      <c r="F106" s="4" t="s">
        <v>939</v>
      </c>
      <c r="J106" s="34"/>
      <c r="K106" s="35"/>
      <c r="L106" s="35"/>
      <c r="M106" s="35"/>
      <c r="N106" s="35"/>
      <c r="O106" s="35"/>
      <c r="P106" s="35"/>
      <c r="Q106" s="35"/>
      <c r="R106" s="35"/>
      <c r="S106" s="35"/>
      <c r="T106" s="35"/>
      <c r="U106" s="35"/>
      <c r="V106" s="35"/>
      <c r="W106" s="35"/>
      <c r="X106" s="35"/>
      <c r="Y106" s="35"/>
      <c r="Z106" s="35"/>
      <c r="AA106" s="35"/>
      <c r="AB106" s="35"/>
      <c r="AC106" s="35"/>
      <c r="AD106" s="35"/>
      <c r="AE106" s="35"/>
    </row>
    <row r="107" spans="1:31" s="4" customFormat="1" ht="16.7" customHeight="1" x14ac:dyDescent="0.15">
      <c r="C107" s="149" t="str">
        <f>設計住宅性能評価申請書!C102</f>
        <v>□</v>
      </c>
      <c r="D107" s="231" t="s">
        <v>61</v>
      </c>
      <c r="E107" s="231"/>
      <c r="F107" s="4" t="s">
        <v>940</v>
      </c>
      <c r="J107" s="34"/>
      <c r="K107" s="35"/>
      <c r="L107" s="35"/>
      <c r="M107" s="35"/>
      <c r="N107" s="35"/>
      <c r="O107" s="35"/>
      <c r="P107" s="35"/>
      <c r="Q107" s="35"/>
      <c r="R107" s="35"/>
      <c r="S107" s="35"/>
      <c r="T107" s="35"/>
      <c r="U107" s="35"/>
      <c r="V107" s="35"/>
      <c r="W107" s="35"/>
      <c r="X107" s="35"/>
      <c r="Y107" s="35"/>
      <c r="Z107" s="35"/>
      <c r="AA107" s="35"/>
      <c r="AB107" s="35"/>
      <c r="AC107" s="35"/>
      <c r="AD107" s="35"/>
      <c r="AE107" s="35"/>
    </row>
    <row r="108" spans="1:31" s="4" customFormat="1" ht="16.7" customHeight="1" x14ac:dyDescent="0.15">
      <c r="C108" s="149" t="str">
        <f>設計住宅性能評価申請書!C103</f>
        <v>□</v>
      </c>
      <c r="D108" s="231" t="s">
        <v>941</v>
      </c>
      <c r="E108" s="231"/>
      <c r="F108" s="4" t="s">
        <v>942</v>
      </c>
      <c r="J108" s="34"/>
      <c r="K108" s="35"/>
      <c r="L108" s="35"/>
      <c r="M108" s="35"/>
      <c r="N108" s="35"/>
      <c r="O108" s="35"/>
      <c r="P108" s="35"/>
      <c r="Q108" s="35"/>
      <c r="R108" s="35"/>
      <c r="S108" s="35"/>
    </row>
    <row r="109" spans="1:31" s="4" customFormat="1" ht="16.7" customHeight="1" x14ac:dyDescent="0.15">
      <c r="A109" s="38"/>
      <c r="B109" s="39">
        <v>4</v>
      </c>
      <c r="C109" s="39" t="s">
        <v>46</v>
      </c>
      <c r="D109" s="39" t="s">
        <v>736</v>
      </c>
      <c r="E109" s="40"/>
      <c r="F109" s="40"/>
      <c r="G109" s="40"/>
      <c r="H109" s="40"/>
      <c r="I109" s="40"/>
      <c r="J109" s="41"/>
      <c r="K109" s="42"/>
      <c r="L109" s="42"/>
      <c r="M109" s="42"/>
      <c r="N109" s="42"/>
      <c r="O109" s="42"/>
      <c r="P109" s="42"/>
      <c r="Q109" s="42"/>
      <c r="R109" s="42"/>
      <c r="S109" s="42"/>
      <c r="T109" s="42"/>
      <c r="U109" s="42"/>
      <c r="V109" s="42"/>
      <c r="W109" s="42"/>
      <c r="X109" s="42"/>
      <c r="Y109" s="42"/>
      <c r="Z109" s="42"/>
      <c r="AA109" s="42"/>
      <c r="AB109" s="42"/>
      <c r="AC109" s="42"/>
      <c r="AD109" s="42"/>
      <c r="AE109" s="42"/>
    </row>
    <row r="110" spans="1:31" s="4" customFormat="1" ht="16.7" customHeight="1" x14ac:dyDescent="0.15">
      <c r="C110" s="149" t="str">
        <f>設計住宅性能評価申請書!C105</f>
        <v>□</v>
      </c>
      <c r="D110" s="231" t="s">
        <v>943</v>
      </c>
      <c r="E110" s="231"/>
      <c r="F110" s="4" t="s">
        <v>944</v>
      </c>
      <c r="J110" s="34"/>
      <c r="K110" s="35"/>
      <c r="L110" s="35"/>
      <c r="M110" s="35"/>
      <c r="N110" s="35"/>
      <c r="O110" s="35"/>
      <c r="P110" s="35"/>
      <c r="Q110" s="35"/>
      <c r="R110" s="35"/>
      <c r="S110" s="35"/>
    </row>
    <row r="111" spans="1:31" s="4" customFormat="1" ht="16.7" customHeight="1" x14ac:dyDescent="0.15">
      <c r="A111" s="38"/>
      <c r="B111" s="39">
        <v>6</v>
      </c>
      <c r="C111" s="39" t="s">
        <v>46</v>
      </c>
      <c r="D111" s="39" t="s">
        <v>62</v>
      </c>
      <c r="E111" s="40"/>
      <c r="F111" s="40"/>
      <c r="G111" s="40"/>
      <c r="H111" s="40"/>
      <c r="I111" s="40"/>
      <c r="J111" s="41"/>
      <c r="K111" s="42"/>
      <c r="L111" s="42"/>
      <c r="M111" s="42"/>
      <c r="N111" s="42"/>
      <c r="O111" s="42"/>
      <c r="P111" s="42"/>
      <c r="Q111" s="42"/>
      <c r="R111" s="42"/>
      <c r="S111" s="42"/>
      <c r="T111" s="42"/>
      <c r="U111" s="42"/>
      <c r="V111" s="42"/>
      <c r="W111" s="42"/>
      <c r="X111" s="42"/>
      <c r="Y111" s="42"/>
      <c r="Z111" s="42"/>
      <c r="AA111" s="42"/>
      <c r="AB111" s="42"/>
      <c r="AC111" s="42"/>
      <c r="AD111" s="42"/>
      <c r="AE111" s="42"/>
    </row>
    <row r="112" spans="1:31" s="4" customFormat="1" ht="16.7" customHeight="1" x14ac:dyDescent="0.15">
      <c r="C112" s="149" t="str">
        <f>設計住宅性能評価申請書!C107</f>
        <v>□</v>
      </c>
      <c r="D112" s="231" t="s">
        <v>63</v>
      </c>
      <c r="E112" s="231"/>
      <c r="F112" s="4" t="s">
        <v>64</v>
      </c>
      <c r="J112" s="34"/>
      <c r="K112" s="35"/>
      <c r="L112" s="35"/>
      <c r="M112" s="35"/>
      <c r="N112" s="35"/>
      <c r="O112" s="35"/>
      <c r="P112" s="35"/>
      <c r="Q112" s="35"/>
      <c r="R112" s="35"/>
      <c r="S112" s="35"/>
      <c r="T112" s="35"/>
      <c r="U112" s="35"/>
      <c r="V112" s="35"/>
      <c r="W112" s="35"/>
      <c r="X112" s="35"/>
      <c r="Y112" s="35"/>
      <c r="Z112" s="35"/>
      <c r="AA112" s="35"/>
      <c r="AB112" s="35"/>
      <c r="AC112" s="35"/>
      <c r="AD112" s="35"/>
      <c r="AE112" s="35"/>
    </row>
    <row r="113" spans="1:31" s="4" customFormat="1" ht="16.7" customHeight="1" x14ac:dyDescent="0.15">
      <c r="C113" s="149" t="str">
        <f>設計住宅性能評価申請書!C108</f>
        <v>□</v>
      </c>
      <c r="D113" s="231" t="s">
        <v>65</v>
      </c>
      <c r="E113" s="231"/>
      <c r="F113" s="4" t="s">
        <v>66</v>
      </c>
      <c r="J113" s="34"/>
      <c r="K113" s="35"/>
      <c r="L113" s="35"/>
      <c r="M113" s="35"/>
      <c r="N113" s="35"/>
      <c r="O113" s="35"/>
      <c r="P113" s="35"/>
    </row>
    <row r="114" spans="1:31" s="4" customFormat="1" ht="16.7" customHeight="1" x14ac:dyDescent="0.15">
      <c r="C114" s="149" t="str">
        <f>設計住宅性能評価申請書!C109</f>
        <v>□</v>
      </c>
      <c r="D114" s="231" t="s">
        <v>67</v>
      </c>
      <c r="E114" s="231"/>
      <c r="F114" s="4" t="s">
        <v>68</v>
      </c>
      <c r="J114" s="34"/>
      <c r="K114" s="35"/>
      <c r="L114" s="35"/>
      <c r="M114" s="35"/>
      <c r="N114" s="35"/>
      <c r="O114" s="35"/>
      <c r="P114" s="35"/>
      <c r="Q114" s="35"/>
      <c r="R114" s="35"/>
      <c r="S114" s="35"/>
    </row>
    <row r="115" spans="1:31" s="4" customFormat="1" ht="16.7" customHeight="1" x14ac:dyDescent="0.15">
      <c r="F115" s="4" t="s">
        <v>69</v>
      </c>
      <c r="J115" s="34"/>
      <c r="K115" s="35"/>
      <c r="L115" s="35"/>
      <c r="M115" s="35"/>
      <c r="N115" s="4" t="s">
        <v>70</v>
      </c>
      <c r="O115" s="43"/>
      <c r="P115" s="43"/>
      <c r="Q115" s="43"/>
      <c r="R115" s="43"/>
      <c r="S115" s="43"/>
    </row>
    <row r="116" spans="1:31" s="4" customFormat="1" ht="16.7" customHeight="1" x14ac:dyDescent="0.15">
      <c r="F116" s="4" t="s">
        <v>71</v>
      </c>
      <c r="J116" s="34"/>
      <c r="K116" s="35"/>
      <c r="L116" s="35"/>
      <c r="M116" s="35"/>
      <c r="N116" s="149" t="str">
        <f>設計住宅性能評価申請書!N111</f>
        <v>□</v>
      </c>
      <c r="O116" s="4" t="s">
        <v>72</v>
      </c>
      <c r="R116" s="149" t="str">
        <f>設計住宅性能評価申請書!R111</f>
        <v>□</v>
      </c>
      <c r="S116" s="4" t="s">
        <v>73</v>
      </c>
      <c r="V116" s="149" t="str">
        <f>設計住宅性能評価申請書!V111</f>
        <v>□</v>
      </c>
      <c r="W116" s="4" t="s">
        <v>74</v>
      </c>
      <c r="AB116" s="149" t="str">
        <f>設計住宅性能評価申請書!AB111</f>
        <v>□</v>
      </c>
      <c r="AC116" s="4" t="s">
        <v>75</v>
      </c>
    </row>
    <row r="117" spans="1:31" s="4" customFormat="1" ht="16.7" customHeight="1" x14ac:dyDescent="0.15">
      <c r="A117" s="38"/>
      <c r="B117" s="39">
        <v>7</v>
      </c>
      <c r="C117" s="39" t="s">
        <v>46</v>
      </c>
      <c r="D117" s="39" t="s">
        <v>76</v>
      </c>
      <c r="E117" s="40"/>
      <c r="F117" s="40"/>
      <c r="G117" s="40"/>
      <c r="H117" s="40"/>
      <c r="I117" s="40"/>
      <c r="J117" s="41"/>
      <c r="K117" s="42"/>
      <c r="L117" s="42"/>
      <c r="M117" s="42"/>
      <c r="N117" s="42"/>
      <c r="O117" s="42"/>
      <c r="P117" s="42"/>
      <c r="Q117" s="42"/>
      <c r="R117" s="42"/>
      <c r="S117" s="42"/>
      <c r="T117" s="42"/>
      <c r="U117" s="42"/>
      <c r="V117" s="42"/>
      <c r="W117" s="42"/>
      <c r="X117" s="42"/>
      <c r="Y117" s="42"/>
      <c r="Z117" s="42"/>
      <c r="AA117" s="42"/>
      <c r="AB117" s="42"/>
      <c r="AC117" s="42"/>
      <c r="AD117" s="42"/>
      <c r="AE117" s="42"/>
    </row>
    <row r="118" spans="1:31" s="4" customFormat="1" ht="16.7" customHeight="1" x14ac:dyDescent="0.15">
      <c r="C118" s="149" t="str">
        <f>設計住宅性能評価申請書!C113</f>
        <v>□</v>
      </c>
      <c r="D118" s="231" t="s">
        <v>77</v>
      </c>
      <c r="E118" s="231"/>
      <c r="F118" s="4" t="s">
        <v>78</v>
      </c>
      <c r="J118" s="34"/>
      <c r="K118" s="35"/>
      <c r="L118" s="35"/>
      <c r="M118" s="35"/>
      <c r="N118" s="35"/>
      <c r="O118" s="35"/>
      <c r="P118" s="35"/>
      <c r="Q118" s="35"/>
      <c r="R118" s="35"/>
      <c r="S118" s="35"/>
      <c r="T118" s="35"/>
      <c r="U118" s="35"/>
      <c r="V118" s="35"/>
      <c r="W118" s="35"/>
      <c r="X118" s="35"/>
      <c r="Y118" s="35"/>
      <c r="Z118" s="35"/>
      <c r="AA118" s="35"/>
      <c r="AB118" s="35"/>
      <c r="AC118" s="35"/>
      <c r="AD118" s="35"/>
      <c r="AE118" s="35"/>
    </row>
    <row r="119" spans="1:31" s="4" customFormat="1" ht="16.7" customHeight="1" x14ac:dyDescent="0.15">
      <c r="C119" s="149" t="str">
        <f>設計住宅性能評価申請書!C114</f>
        <v>□</v>
      </c>
      <c r="D119" s="231" t="s">
        <v>79</v>
      </c>
      <c r="E119" s="231"/>
      <c r="F119" s="4" t="s">
        <v>80</v>
      </c>
      <c r="J119" s="34"/>
      <c r="K119" s="35"/>
      <c r="L119" s="35"/>
      <c r="M119" s="35"/>
      <c r="N119" s="35"/>
      <c r="O119" s="35"/>
      <c r="P119" s="35"/>
    </row>
    <row r="120" spans="1:31" s="4" customFormat="1" ht="16.7" customHeight="1" x14ac:dyDescent="0.15">
      <c r="A120" s="38"/>
      <c r="B120" s="39">
        <v>8</v>
      </c>
      <c r="C120" s="39" t="s">
        <v>46</v>
      </c>
      <c r="D120" s="39" t="s">
        <v>81</v>
      </c>
      <c r="E120" s="40"/>
      <c r="F120" s="40"/>
      <c r="G120" s="40"/>
      <c r="H120" s="40"/>
      <c r="I120" s="40"/>
      <c r="J120" s="41"/>
      <c r="K120" s="42"/>
      <c r="L120" s="42"/>
      <c r="M120" s="42"/>
      <c r="N120" s="42"/>
      <c r="O120" s="42"/>
      <c r="P120" s="42"/>
      <c r="Q120" s="42"/>
      <c r="R120" s="42"/>
      <c r="S120" s="42"/>
      <c r="T120" s="42"/>
      <c r="U120" s="42"/>
      <c r="V120" s="42"/>
      <c r="W120" s="42"/>
      <c r="X120" s="42"/>
      <c r="Y120" s="42"/>
      <c r="Z120" s="42"/>
      <c r="AA120" s="42"/>
      <c r="AB120" s="42"/>
      <c r="AC120" s="42"/>
      <c r="AD120" s="42"/>
      <c r="AE120" s="42"/>
    </row>
    <row r="121" spans="1:31" s="4" customFormat="1" ht="16.7" customHeight="1" x14ac:dyDescent="0.15">
      <c r="A121" s="36"/>
      <c r="B121" s="37"/>
      <c r="C121" s="149" t="str">
        <f>設計住宅性能評価申請書!C116</f>
        <v>□</v>
      </c>
      <c r="D121" s="231" t="s">
        <v>945</v>
      </c>
      <c r="E121" s="231"/>
      <c r="F121" s="4" t="s">
        <v>742</v>
      </c>
      <c r="J121" s="34"/>
      <c r="K121" s="35"/>
      <c r="L121" s="35"/>
      <c r="M121" s="35"/>
      <c r="N121" s="35"/>
      <c r="O121" s="35"/>
      <c r="P121" s="35"/>
      <c r="Q121" s="35"/>
      <c r="R121" s="35"/>
      <c r="S121" s="35"/>
      <c r="T121" s="35"/>
      <c r="U121" s="35"/>
      <c r="V121" s="35"/>
      <c r="W121" s="35"/>
      <c r="X121" s="35"/>
      <c r="Y121" s="35"/>
      <c r="Z121" s="35"/>
      <c r="AA121" s="35"/>
      <c r="AB121" s="35"/>
      <c r="AC121" s="35"/>
      <c r="AD121" s="35"/>
      <c r="AE121" s="35"/>
    </row>
    <row r="122" spans="1:31" s="4" customFormat="1" ht="16.7" customHeight="1" x14ac:dyDescent="0.15">
      <c r="A122" s="36"/>
      <c r="B122" s="37"/>
      <c r="C122" s="149" t="str">
        <f>設計住宅性能評価申請書!C117</f>
        <v>□</v>
      </c>
      <c r="D122" s="231" t="s">
        <v>740</v>
      </c>
      <c r="E122" s="231"/>
      <c r="F122" s="4" t="s">
        <v>744</v>
      </c>
      <c r="J122" s="34"/>
      <c r="K122" s="35"/>
      <c r="L122" s="35"/>
      <c r="M122" s="35"/>
      <c r="N122" s="35"/>
      <c r="O122" s="35"/>
      <c r="P122" s="35"/>
      <c r="Q122" s="35"/>
      <c r="R122" s="35"/>
      <c r="S122" s="35"/>
      <c r="T122" s="35"/>
      <c r="U122" s="35"/>
      <c r="V122" s="35"/>
      <c r="W122" s="35"/>
      <c r="X122" s="35"/>
      <c r="Y122" s="35"/>
      <c r="Z122" s="35"/>
      <c r="AA122" s="35"/>
      <c r="AB122" s="35"/>
      <c r="AC122" s="35"/>
      <c r="AD122" s="35"/>
      <c r="AE122" s="35"/>
    </row>
    <row r="123" spans="1:31" s="4" customFormat="1" ht="16.7" customHeight="1" x14ac:dyDescent="0.15">
      <c r="A123" s="36"/>
      <c r="B123" s="37"/>
      <c r="C123" s="149" t="str">
        <f>設計住宅性能評価申請書!C118</f>
        <v>□</v>
      </c>
      <c r="D123" s="231" t="s">
        <v>741</v>
      </c>
      <c r="E123" s="231"/>
      <c r="F123" s="4" t="s">
        <v>745</v>
      </c>
      <c r="J123" s="34"/>
      <c r="K123" s="35"/>
      <c r="L123" s="35"/>
      <c r="M123" s="35"/>
      <c r="N123" s="35"/>
      <c r="O123" s="35"/>
      <c r="P123" s="35"/>
      <c r="Q123" s="35"/>
      <c r="R123" s="35"/>
      <c r="S123" s="35"/>
      <c r="T123" s="35"/>
      <c r="U123" s="35"/>
      <c r="V123" s="35"/>
      <c r="W123" s="35"/>
      <c r="X123" s="35"/>
      <c r="Y123" s="35"/>
      <c r="Z123" s="35"/>
      <c r="AA123" s="35"/>
      <c r="AB123" s="35"/>
      <c r="AC123" s="35"/>
      <c r="AD123" s="35"/>
      <c r="AE123" s="35"/>
    </row>
    <row r="124" spans="1:31" s="4" customFormat="1" ht="16.7" customHeight="1" x14ac:dyDescent="0.15">
      <c r="C124" s="149" t="str">
        <f>設計住宅性能評価申請書!C119</f>
        <v>□</v>
      </c>
      <c r="D124" s="231" t="s">
        <v>82</v>
      </c>
      <c r="E124" s="231"/>
      <c r="F124" s="4" t="s">
        <v>946</v>
      </c>
      <c r="J124" s="34"/>
      <c r="K124" s="35"/>
      <c r="L124" s="35"/>
      <c r="M124" s="35"/>
      <c r="N124" s="35"/>
      <c r="O124" s="35"/>
      <c r="P124" s="35"/>
      <c r="Q124" s="35"/>
      <c r="R124" s="35"/>
      <c r="S124" s="35"/>
      <c r="T124" s="35"/>
      <c r="U124" s="35"/>
      <c r="V124" s="35"/>
      <c r="W124" s="35"/>
      <c r="X124" s="35"/>
      <c r="Y124" s="35"/>
      <c r="Z124" s="35"/>
      <c r="AA124" s="35"/>
      <c r="AB124" s="35"/>
      <c r="AC124" s="35"/>
      <c r="AD124" s="35"/>
      <c r="AE124" s="35"/>
    </row>
    <row r="125" spans="1:31" s="4" customFormat="1" ht="16.7" customHeight="1" x14ac:dyDescent="0.15">
      <c r="A125" s="38"/>
      <c r="B125" s="39">
        <v>9</v>
      </c>
      <c r="C125" s="39" t="s">
        <v>46</v>
      </c>
      <c r="D125" s="39" t="s">
        <v>83</v>
      </c>
      <c r="E125" s="40"/>
      <c r="F125" s="40"/>
      <c r="G125" s="40"/>
      <c r="H125" s="40"/>
      <c r="I125" s="40"/>
      <c r="J125" s="41"/>
      <c r="K125" s="42"/>
      <c r="L125" s="42"/>
      <c r="M125" s="42"/>
      <c r="N125" s="42"/>
      <c r="O125" s="42"/>
      <c r="P125" s="42"/>
      <c r="Q125" s="42"/>
      <c r="R125" s="42"/>
      <c r="S125" s="42"/>
      <c r="T125" s="42"/>
      <c r="U125" s="42"/>
      <c r="V125" s="42"/>
      <c r="W125" s="42"/>
      <c r="X125" s="42"/>
      <c r="Y125" s="42"/>
      <c r="Z125" s="42"/>
      <c r="AA125" s="42"/>
      <c r="AB125" s="42"/>
      <c r="AC125" s="42"/>
      <c r="AD125" s="42"/>
      <c r="AE125" s="42"/>
    </row>
    <row r="126" spans="1:31" s="4" customFormat="1" ht="16.7" customHeight="1" x14ac:dyDescent="0.15">
      <c r="A126" s="36"/>
      <c r="B126" s="37"/>
      <c r="C126" s="149" t="str">
        <f>設計住宅性能評価申請書!C121</f>
        <v>□</v>
      </c>
      <c r="D126" s="231" t="s">
        <v>947</v>
      </c>
      <c r="E126" s="231"/>
      <c r="F126" s="4" t="s">
        <v>747</v>
      </c>
      <c r="J126" s="34"/>
      <c r="K126" s="35"/>
      <c r="L126" s="35"/>
      <c r="M126" s="35"/>
      <c r="N126" s="35"/>
      <c r="O126" s="35"/>
      <c r="P126" s="35"/>
      <c r="Q126" s="35"/>
      <c r="R126" s="35"/>
      <c r="S126" s="35"/>
      <c r="T126" s="35"/>
      <c r="U126" s="35"/>
      <c r="V126" s="35"/>
      <c r="W126" s="35"/>
      <c r="X126" s="35"/>
      <c r="Y126" s="35"/>
      <c r="Z126" s="35"/>
      <c r="AA126" s="35"/>
      <c r="AB126" s="35"/>
      <c r="AC126" s="35"/>
      <c r="AD126" s="35"/>
      <c r="AE126" s="35"/>
    </row>
    <row r="127" spans="1:31" s="4" customFormat="1" ht="16.7" customHeight="1" x14ac:dyDescent="0.15">
      <c r="C127" s="149" t="str">
        <f>設計住宅性能評価申請書!C122</f>
        <v>□</v>
      </c>
      <c r="D127" s="231" t="s">
        <v>948</v>
      </c>
      <c r="E127" s="231"/>
      <c r="F127" s="4" t="s">
        <v>749</v>
      </c>
      <c r="J127" s="34"/>
      <c r="K127" s="35"/>
      <c r="L127" s="35"/>
      <c r="M127" s="35"/>
      <c r="N127" s="35"/>
      <c r="O127" s="35"/>
      <c r="P127" s="35"/>
      <c r="Q127" s="35"/>
      <c r="R127" s="35"/>
      <c r="S127" s="35"/>
      <c r="T127" s="35"/>
      <c r="U127" s="35"/>
      <c r="V127" s="35"/>
      <c r="W127" s="35"/>
      <c r="X127" s="35"/>
      <c r="Y127" s="35"/>
      <c r="Z127" s="35"/>
      <c r="AA127" s="35"/>
      <c r="AB127" s="35"/>
      <c r="AC127" s="35"/>
      <c r="AD127" s="35"/>
      <c r="AE127" s="35"/>
    </row>
    <row r="128" spans="1:31" s="4" customFormat="1" ht="16.7" customHeight="1" x14ac:dyDescent="0.15">
      <c r="A128" s="38"/>
      <c r="B128" s="39">
        <v>10</v>
      </c>
      <c r="C128" s="39" t="s">
        <v>46</v>
      </c>
      <c r="D128" s="39" t="s">
        <v>84</v>
      </c>
      <c r="E128" s="40"/>
      <c r="F128" s="40"/>
      <c r="G128" s="40"/>
      <c r="H128" s="40"/>
      <c r="I128" s="40"/>
      <c r="J128" s="41"/>
      <c r="K128" s="42"/>
      <c r="L128" s="42"/>
      <c r="M128" s="42"/>
      <c r="N128" s="42"/>
      <c r="O128" s="42"/>
      <c r="P128" s="42"/>
      <c r="Q128" s="42"/>
      <c r="R128" s="42"/>
      <c r="S128" s="42"/>
      <c r="T128" s="42"/>
      <c r="U128" s="42"/>
      <c r="V128" s="42"/>
      <c r="W128" s="42"/>
      <c r="X128" s="42"/>
      <c r="Y128" s="42"/>
      <c r="Z128" s="42"/>
      <c r="AA128" s="42"/>
      <c r="AB128" s="42"/>
      <c r="AC128" s="42"/>
      <c r="AD128" s="42"/>
      <c r="AE128" s="42"/>
    </row>
    <row r="129" spans="1:32" s="4" customFormat="1" ht="16.7" customHeight="1" x14ac:dyDescent="0.15">
      <c r="C129" s="149" t="str">
        <f>設計住宅性能評価申請書!C124</f>
        <v>□</v>
      </c>
      <c r="D129" s="231" t="s">
        <v>85</v>
      </c>
      <c r="E129" s="231"/>
      <c r="F129" s="4" t="s">
        <v>86</v>
      </c>
      <c r="J129" s="34"/>
      <c r="K129" s="35"/>
      <c r="L129" s="35"/>
      <c r="M129" s="35"/>
      <c r="N129" s="35"/>
      <c r="O129" s="35"/>
      <c r="P129" s="35"/>
      <c r="Q129" s="35"/>
      <c r="R129" s="35"/>
      <c r="S129" s="35"/>
      <c r="T129" s="35"/>
      <c r="U129" s="35"/>
      <c r="V129" s="35"/>
      <c r="W129" s="35"/>
      <c r="X129" s="35"/>
      <c r="Y129" s="35"/>
      <c r="Z129" s="35"/>
      <c r="AA129" s="35"/>
      <c r="AB129" s="35"/>
      <c r="AC129" s="35"/>
      <c r="AD129" s="35"/>
      <c r="AE129" s="35"/>
    </row>
    <row r="130" spans="1:32" ht="8.1" customHeight="1" x14ac:dyDescent="0.1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row>
    <row r="131" spans="1:32" ht="15" customHeight="1" x14ac:dyDescent="0.15">
      <c r="A131" s="3" t="s">
        <v>16</v>
      </c>
    </row>
    <row r="132" spans="1:32" s="28" customFormat="1" ht="15" customHeight="1" x14ac:dyDescent="0.15">
      <c r="B132" s="28" t="s">
        <v>87</v>
      </c>
      <c r="C132" s="28" t="s">
        <v>88</v>
      </c>
    </row>
    <row r="133" spans="1:32" s="28" customFormat="1" ht="15" customHeight="1" x14ac:dyDescent="0.15">
      <c r="B133" s="28" t="s">
        <v>89</v>
      </c>
      <c r="C133" s="28" t="s">
        <v>949</v>
      </c>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row>
    <row r="134" spans="1:32" s="28" customFormat="1" ht="15" customHeight="1" x14ac:dyDescent="0.15">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1:32" s="28" customFormat="1" ht="15" customHeight="1" x14ac:dyDescent="0.15">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row>
    <row r="136" spans="1:32" ht="6.95" customHeight="1" x14ac:dyDescent="0.15"/>
    <row r="137" spans="1:32" s="4" customFormat="1" ht="15" customHeight="1" x14ac:dyDescent="0.15">
      <c r="AE137" s="15" t="s">
        <v>90</v>
      </c>
    </row>
    <row r="138" spans="1:32" s="4" customFormat="1" ht="21" customHeight="1" x14ac:dyDescent="0.15">
      <c r="A138" s="25"/>
      <c r="B138" s="29" t="s">
        <v>950</v>
      </c>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row>
    <row r="139" spans="1:32" s="4" customFormat="1" ht="6.75" customHeight="1" x14ac:dyDescent="0.15"/>
    <row r="140" spans="1:32" s="102" customFormat="1" ht="16.5" customHeight="1" x14ac:dyDescent="0.15">
      <c r="A140" s="141" t="s">
        <v>951</v>
      </c>
      <c r="B140" s="142"/>
      <c r="C140" s="142"/>
      <c r="D140" s="142"/>
      <c r="E140" s="142"/>
      <c r="G140" s="320" t="str">
        <f>IF(設計住宅性能評価申請書!B134="","",設計住宅性能評価申請書!B134)</f>
        <v/>
      </c>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row>
    <row r="141" spans="1:32" s="102" customFormat="1" ht="4.5" customHeight="1" x14ac:dyDescent="0.15"/>
    <row r="142" spans="1:32" s="102" customFormat="1" ht="16.5" customHeight="1" x14ac:dyDescent="0.15">
      <c r="A142" s="141" t="s">
        <v>952</v>
      </c>
      <c r="B142" s="142"/>
      <c r="C142" s="142"/>
      <c r="D142" s="142"/>
      <c r="E142" s="142"/>
      <c r="F142" s="142"/>
      <c r="G142" s="142"/>
      <c r="H142" s="142"/>
      <c r="I142" s="142"/>
      <c r="J142" s="142"/>
      <c r="K142" s="142"/>
      <c r="L142" s="142"/>
      <c r="O142" s="102" t="s">
        <v>935</v>
      </c>
      <c r="P142" s="317"/>
      <c r="Q142" s="317"/>
      <c r="R142" s="317"/>
      <c r="S142" s="317"/>
      <c r="T142" s="317"/>
      <c r="U142" s="317"/>
      <c r="V142" s="102" t="s">
        <v>953</v>
      </c>
      <c r="W142" s="317"/>
      <c r="X142" s="317"/>
      <c r="Y142" s="317"/>
      <c r="Z142" s="317"/>
      <c r="AA142" s="317"/>
      <c r="AB142" s="317"/>
      <c r="AC142" s="102" t="s">
        <v>756</v>
      </c>
    </row>
    <row r="143" spans="1:32" s="102" customFormat="1" ht="4.5" customHeight="1" x14ac:dyDescent="0.15"/>
    <row r="144" spans="1:32" s="102" customFormat="1" ht="16.5" customHeight="1" x14ac:dyDescent="0.15">
      <c r="A144" s="141" t="s">
        <v>954</v>
      </c>
      <c r="B144" s="142"/>
      <c r="C144" s="142"/>
      <c r="D144" s="142"/>
      <c r="E144" s="142"/>
      <c r="F144" s="142"/>
      <c r="G144" s="142"/>
      <c r="H144" s="142"/>
      <c r="I144" s="142"/>
      <c r="J144" s="142"/>
      <c r="K144" s="142"/>
      <c r="L144" s="142"/>
      <c r="O144" s="315"/>
      <c r="P144" s="315"/>
      <c r="Q144" s="315"/>
      <c r="R144" s="102" t="s">
        <v>955</v>
      </c>
      <c r="S144" s="315"/>
      <c r="T144" s="315"/>
      <c r="U144" s="102" t="s">
        <v>956</v>
      </c>
      <c r="V144" s="315"/>
      <c r="W144" s="315"/>
      <c r="X144" s="102" t="s">
        <v>957</v>
      </c>
    </row>
    <row r="145" spans="1:32" s="102" customFormat="1" ht="4.5" customHeight="1" x14ac:dyDescent="0.15"/>
    <row r="146" spans="1:32" s="102" customFormat="1" ht="16.5" customHeight="1" x14ac:dyDescent="0.15">
      <c r="A146" s="141" t="s">
        <v>958</v>
      </c>
      <c r="B146" s="142"/>
      <c r="C146" s="142"/>
      <c r="D146" s="142"/>
      <c r="E146" s="142"/>
      <c r="F146" s="142"/>
      <c r="G146" s="142"/>
      <c r="H146" s="142"/>
      <c r="I146" s="142"/>
      <c r="J146" s="142"/>
      <c r="K146" s="142"/>
      <c r="M146" s="319" t="s">
        <v>1142</v>
      </c>
      <c r="N146" s="319"/>
      <c r="O146" s="319"/>
      <c r="P146" s="319"/>
      <c r="Q146" s="319"/>
      <c r="R146" s="319"/>
      <c r="S146" s="319"/>
      <c r="T146" s="319"/>
      <c r="U146" s="319"/>
      <c r="V146" s="319"/>
      <c r="W146" s="319"/>
      <c r="X146" s="319"/>
      <c r="Y146" s="319"/>
      <c r="Z146" s="319"/>
      <c r="AA146" s="319"/>
      <c r="AB146" s="319"/>
      <c r="AC146" s="319"/>
      <c r="AD146" s="319"/>
      <c r="AE146" s="319"/>
      <c r="AF146" s="319"/>
    </row>
    <row r="147" spans="1:32" s="102" customFormat="1" ht="4.5" customHeight="1" x14ac:dyDescent="0.15"/>
    <row r="148" spans="1:32" s="102" customFormat="1" ht="16.5" customHeight="1" x14ac:dyDescent="0.15">
      <c r="A148" s="141" t="s">
        <v>959</v>
      </c>
      <c r="B148" s="142"/>
      <c r="C148" s="142"/>
      <c r="D148" s="142"/>
      <c r="E148" s="142"/>
      <c r="F148" s="142"/>
      <c r="G148" s="142"/>
      <c r="O148" s="102" t="s">
        <v>935</v>
      </c>
      <c r="P148" s="317"/>
      <c r="Q148" s="317"/>
      <c r="R148" s="317"/>
      <c r="S148" s="317"/>
      <c r="T148" s="317"/>
      <c r="U148" s="317"/>
      <c r="V148" s="102" t="s">
        <v>756</v>
      </c>
    </row>
    <row r="149" spans="1:32" s="102" customFormat="1" ht="4.5" customHeight="1" x14ac:dyDescent="0.15"/>
    <row r="150" spans="1:32" s="102" customFormat="1" ht="16.5" customHeight="1" x14ac:dyDescent="0.15">
      <c r="A150" s="141" t="s">
        <v>960</v>
      </c>
      <c r="B150" s="142"/>
      <c r="C150" s="142"/>
      <c r="D150" s="142"/>
      <c r="E150" s="142"/>
      <c r="F150" s="142"/>
      <c r="G150" s="142"/>
      <c r="H150" s="143"/>
      <c r="I150" s="143"/>
      <c r="J150" s="144"/>
      <c r="K150" s="144"/>
      <c r="O150" s="315"/>
      <c r="P150" s="315"/>
      <c r="Q150" s="315"/>
      <c r="R150" s="102" t="s">
        <v>955</v>
      </c>
      <c r="S150" s="315"/>
      <c r="T150" s="315"/>
      <c r="U150" s="102" t="s">
        <v>956</v>
      </c>
      <c r="V150" s="315"/>
      <c r="W150" s="315"/>
      <c r="X150" s="102" t="s">
        <v>957</v>
      </c>
    </row>
    <row r="151" spans="1:32" s="102" customFormat="1" ht="4.5" customHeight="1" x14ac:dyDescent="0.15"/>
    <row r="152" spans="1:32" s="102" customFormat="1" ht="16.5" customHeight="1" x14ac:dyDescent="0.15">
      <c r="A152" s="141" t="s">
        <v>961</v>
      </c>
      <c r="B152" s="142"/>
      <c r="C152" s="142"/>
      <c r="D152" s="142"/>
      <c r="E152" s="142"/>
      <c r="F152" s="142"/>
      <c r="G152" s="142"/>
      <c r="H152" s="144"/>
      <c r="I152" s="318"/>
      <c r="J152" s="318"/>
      <c r="K152" s="318"/>
      <c r="L152" s="318"/>
      <c r="M152" s="318"/>
      <c r="N152" s="318"/>
      <c r="O152" s="318"/>
      <c r="P152" s="318"/>
      <c r="Q152" s="318"/>
      <c r="R152" s="318"/>
      <c r="S152" s="318"/>
      <c r="T152" s="318"/>
      <c r="U152" s="318"/>
      <c r="V152" s="318"/>
      <c r="W152" s="318"/>
      <c r="X152" s="318"/>
      <c r="Y152" s="318"/>
      <c r="Z152" s="318"/>
      <c r="AA152" s="318"/>
      <c r="AB152" s="318"/>
      <c r="AC152" s="318"/>
      <c r="AD152" s="318"/>
      <c r="AE152" s="318"/>
    </row>
    <row r="153" spans="1:32" s="102" customFormat="1" ht="4.5" customHeight="1" x14ac:dyDescent="0.15"/>
    <row r="154" spans="1:32" s="102" customFormat="1" ht="16.5" customHeight="1" x14ac:dyDescent="0.15">
      <c r="A154" s="141" t="s">
        <v>962</v>
      </c>
      <c r="B154" s="142"/>
      <c r="C154" s="142"/>
      <c r="D154" s="142"/>
      <c r="E154" s="142"/>
      <c r="F154" s="142"/>
      <c r="G154" s="142"/>
      <c r="H154" s="142"/>
      <c r="I154" s="142"/>
      <c r="J154" s="142"/>
      <c r="O154" s="315"/>
      <c r="P154" s="315"/>
      <c r="Q154" s="315"/>
      <c r="R154" s="102" t="s">
        <v>955</v>
      </c>
      <c r="S154" s="315"/>
      <c r="T154" s="315"/>
      <c r="U154" s="102" t="s">
        <v>956</v>
      </c>
      <c r="V154" s="315"/>
      <c r="W154" s="315"/>
      <c r="X154" s="102" t="s">
        <v>957</v>
      </c>
    </row>
    <row r="155" spans="1:32" s="102" customFormat="1" ht="4.5" customHeight="1" x14ac:dyDescent="0.15"/>
    <row r="156" spans="1:32" s="102" customFormat="1" ht="16.5" customHeight="1" x14ac:dyDescent="0.15">
      <c r="A156" s="141" t="s">
        <v>963</v>
      </c>
      <c r="B156" s="142"/>
      <c r="C156" s="142"/>
      <c r="D156" s="142"/>
      <c r="E156" s="142"/>
      <c r="F156" s="142"/>
      <c r="G156" s="142"/>
      <c r="H156" s="142"/>
      <c r="I156" s="142"/>
      <c r="O156" s="315"/>
      <c r="P156" s="315"/>
      <c r="Q156" s="315"/>
      <c r="R156" s="102" t="s">
        <v>955</v>
      </c>
      <c r="S156" s="315"/>
      <c r="T156" s="315"/>
      <c r="U156" s="102" t="s">
        <v>956</v>
      </c>
      <c r="V156" s="315"/>
      <c r="W156" s="315"/>
      <c r="X156" s="102" t="s">
        <v>957</v>
      </c>
    </row>
    <row r="157" spans="1:32" s="102" customFormat="1" ht="4.5" customHeight="1" x14ac:dyDescent="0.15"/>
    <row r="158" spans="1:32" s="102" customFormat="1" ht="16.5" customHeight="1" x14ac:dyDescent="0.15">
      <c r="A158" s="141" t="s">
        <v>964</v>
      </c>
      <c r="B158" s="142"/>
      <c r="C158" s="142"/>
      <c r="D158" s="142"/>
      <c r="E158" s="142"/>
      <c r="F158" s="142"/>
      <c r="G158" s="142"/>
      <c r="H158" s="142"/>
      <c r="I158" s="142"/>
      <c r="J158" s="142"/>
      <c r="K158" s="142"/>
      <c r="L158" s="142"/>
      <c r="M158" s="142"/>
      <c r="T158" s="316" t="s">
        <v>965</v>
      </c>
      <c r="U158" s="316"/>
      <c r="V158" s="316"/>
      <c r="W158" s="316"/>
      <c r="X158" s="316"/>
      <c r="Y158" s="316"/>
      <c r="Z158" s="316"/>
      <c r="AA158" s="316"/>
      <c r="AB158" s="316"/>
      <c r="AC158" s="316"/>
    </row>
    <row r="159" spans="1:32" s="102" customFormat="1" ht="16.5" customHeight="1" x14ac:dyDescent="0.15">
      <c r="A159" s="145"/>
      <c r="C159" s="102" t="s">
        <v>935</v>
      </c>
      <c r="D159" s="314">
        <v>1</v>
      </c>
      <c r="E159" s="314"/>
      <c r="F159" s="102" t="s">
        <v>966</v>
      </c>
      <c r="I159" s="315"/>
      <c r="J159" s="315"/>
      <c r="K159" s="315"/>
      <c r="L159" s="102" t="s">
        <v>955</v>
      </c>
      <c r="M159" s="315"/>
      <c r="N159" s="315"/>
      <c r="O159" s="102" t="s">
        <v>956</v>
      </c>
      <c r="P159" s="315"/>
      <c r="Q159" s="315"/>
      <c r="R159" s="102" t="s">
        <v>957</v>
      </c>
      <c r="S159" s="102" t="s">
        <v>967</v>
      </c>
      <c r="T159" s="253" t="s">
        <v>1134</v>
      </c>
      <c r="U159" s="253"/>
      <c r="V159" s="253"/>
      <c r="W159" s="253"/>
      <c r="X159" s="253"/>
      <c r="Y159" s="253"/>
      <c r="Z159" s="253"/>
      <c r="AA159" s="253"/>
      <c r="AB159" s="253"/>
      <c r="AC159" s="253"/>
      <c r="AD159" s="102" t="s">
        <v>968</v>
      </c>
    </row>
    <row r="160" spans="1:32" s="102" customFormat="1" ht="16.5" customHeight="1" x14ac:dyDescent="0.15">
      <c r="A160" s="145"/>
      <c r="C160" s="102" t="s">
        <v>935</v>
      </c>
      <c r="D160" s="314">
        <v>2</v>
      </c>
      <c r="E160" s="314"/>
      <c r="F160" s="102" t="s">
        <v>966</v>
      </c>
      <c r="I160" s="315"/>
      <c r="J160" s="315"/>
      <c r="K160" s="315"/>
      <c r="L160" s="102" t="s">
        <v>955</v>
      </c>
      <c r="M160" s="315"/>
      <c r="N160" s="315"/>
      <c r="O160" s="102" t="s">
        <v>956</v>
      </c>
      <c r="P160" s="315"/>
      <c r="Q160" s="315"/>
      <c r="R160" s="102" t="s">
        <v>957</v>
      </c>
      <c r="S160" s="102" t="s">
        <v>967</v>
      </c>
      <c r="T160" s="253" t="s">
        <v>1137</v>
      </c>
      <c r="U160" s="253"/>
      <c r="V160" s="253"/>
      <c r="W160" s="253"/>
      <c r="X160" s="253"/>
      <c r="Y160" s="253"/>
      <c r="Z160" s="253"/>
      <c r="AA160" s="253"/>
      <c r="AB160" s="253"/>
      <c r="AC160" s="253"/>
      <c r="AD160" s="102" t="s">
        <v>968</v>
      </c>
    </row>
    <row r="161" spans="1:31" s="102" customFormat="1" ht="16.5" customHeight="1" x14ac:dyDescent="0.15">
      <c r="A161" s="145"/>
      <c r="C161" s="102" t="s">
        <v>935</v>
      </c>
      <c r="D161" s="314">
        <v>3</v>
      </c>
      <c r="E161" s="314"/>
      <c r="F161" s="102" t="s">
        <v>966</v>
      </c>
      <c r="I161" s="315"/>
      <c r="J161" s="315"/>
      <c r="K161" s="315"/>
      <c r="L161" s="102" t="s">
        <v>955</v>
      </c>
      <c r="M161" s="315"/>
      <c r="N161" s="315"/>
      <c r="O161" s="102" t="s">
        <v>956</v>
      </c>
      <c r="P161" s="315"/>
      <c r="Q161" s="315"/>
      <c r="R161" s="102" t="s">
        <v>957</v>
      </c>
      <c r="S161" s="102" t="s">
        <v>967</v>
      </c>
      <c r="T161" s="253" t="s">
        <v>1138</v>
      </c>
      <c r="U161" s="253"/>
      <c r="V161" s="253"/>
      <c r="W161" s="253"/>
      <c r="X161" s="253"/>
      <c r="Y161" s="253"/>
      <c r="Z161" s="253"/>
      <c r="AA161" s="253"/>
      <c r="AB161" s="253"/>
      <c r="AC161" s="253"/>
      <c r="AD161" s="102" t="s">
        <v>968</v>
      </c>
    </row>
    <row r="162" spans="1:31" s="102" customFormat="1" ht="16.5" customHeight="1" x14ac:dyDescent="0.15">
      <c r="A162" s="145"/>
      <c r="C162" s="102" t="s">
        <v>935</v>
      </c>
      <c r="D162" s="314">
        <v>4</v>
      </c>
      <c r="E162" s="314"/>
      <c r="F162" s="102" t="s">
        <v>966</v>
      </c>
      <c r="I162" s="315"/>
      <c r="J162" s="315"/>
      <c r="K162" s="315"/>
      <c r="L162" s="102" t="s">
        <v>955</v>
      </c>
      <c r="M162" s="315"/>
      <c r="N162" s="315"/>
      <c r="O162" s="102" t="s">
        <v>956</v>
      </c>
      <c r="P162" s="315"/>
      <c r="Q162" s="315"/>
      <c r="R162" s="102" t="s">
        <v>957</v>
      </c>
      <c r="S162" s="102" t="s">
        <v>967</v>
      </c>
      <c r="T162" s="253" t="s">
        <v>1139</v>
      </c>
      <c r="U162" s="253"/>
      <c r="V162" s="253"/>
      <c r="W162" s="253"/>
      <c r="X162" s="253"/>
      <c r="Y162" s="253"/>
      <c r="Z162" s="253"/>
      <c r="AA162" s="253"/>
      <c r="AB162" s="253"/>
      <c r="AC162" s="253"/>
      <c r="AD162" s="102" t="s">
        <v>968</v>
      </c>
    </row>
    <row r="163" spans="1:31" s="102" customFormat="1" ht="16.5" customHeight="1" x14ac:dyDescent="0.15">
      <c r="A163" s="145"/>
      <c r="C163" s="102" t="s">
        <v>935</v>
      </c>
      <c r="D163" s="314">
        <v>5</v>
      </c>
      <c r="E163" s="314"/>
      <c r="F163" s="102" t="s">
        <v>966</v>
      </c>
      <c r="I163" s="315"/>
      <c r="J163" s="315"/>
      <c r="K163" s="315"/>
      <c r="L163" s="102" t="s">
        <v>955</v>
      </c>
      <c r="M163" s="315"/>
      <c r="N163" s="315"/>
      <c r="O163" s="102" t="s">
        <v>956</v>
      </c>
      <c r="P163" s="315"/>
      <c r="Q163" s="315"/>
      <c r="R163" s="102" t="s">
        <v>957</v>
      </c>
      <c r="S163" s="102" t="s">
        <v>967</v>
      </c>
      <c r="T163" s="253"/>
      <c r="U163" s="253"/>
      <c r="V163" s="253"/>
      <c r="W163" s="253"/>
      <c r="X163" s="253"/>
      <c r="Y163" s="253"/>
      <c r="Z163" s="253"/>
      <c r="AA163" s="253"/>
      <c r="AB163" s="253"/>
      <c r="AC163" s="253"/>
      <c r="AD163" s="102" t="s">
        <v>968</v>
      </c>
    </row>
    <row r="164" spans="1:31" s="102" customFormat="1" ht="16.5" customHeight="1" x14ac:dyDescent="0.15">
      <c r="A164" s="145"/>
      <c r="C164" s="102" t="s">
        <v>935</v>
      </c>
      <c r="D164" s="314">
        <v>6</v>
      </c>
      <c r="E164" s="314"/>
      <c r="F164" s="102" t="s">
        <v>966</v>
      </c>
      <c r="I164" s="315"/>
      <c r="J164" s="315"/>
      <c r="K164" s="315"/>
      <c r="L164" s="102" t="s">
        <v>955</v>
      </c>
      <c r="M164" s="315"/>
      <c r="N164" s="315"/>
      <c r="O164" s="102" t="s">
        <v>956</v>
      </c>
      <c r="P164" s="315"/>
      <c r="Q164" s="315"/>
      <c r="R164" s="102" t="s">
        <v>957</v>
      </c>
      <c r="S164" s="102" t="s">
        <v>967</v>
      </c>
      <c r="T164" s="253"/>
      <c r="U164" s="253"/>
      <c r="V164" s="253"/>
      <c r="W164" s="253"/>
      <c r="X164" s="253"/>
      <c r="Y164" s="253"/>
      <c r="Z164" s="253"/>
      <c r="AA164" s="253"/>
      <c r="AB164" s="253"/>
      <c r="AC164" s="253"/>
      <c r="AD164" s="102" t="s">
        <v>968</v>
      </c>
    </row>
    <row r="165" spans="1:31" s="102" customFormat="1" ht="4.5" customHeight="1" x14ac:dyDescent="0.15"/>
    <row r="166" spans="1:31" s="102" customFormat="1" ht="16.5" customHeight="1" x14ac:dyDescent="0.15">
      <c r="A166" s="141" t="s">
        <v>969</v>
      </c>
      <c r="B166" s="142"/>
      <c r="C166" s="142"/>
      <c r="D166" s="142"/>
      <c r="E166" s="142"/>
      <c r="F166" s="142"/>
      <c r="G166" s="142"/>
      <c r="H166" s="142"/>
    </row>
    <row r="167" spans="1:31" s="102" customFormat="1" ht="17.25" customHeight="1" x14ac:dyDescent="0.15">
      <c r="C167" s="311"/>
      <c r="D167" s="312"/>
      <c r="E167" s="312"/>
      <c r="F167" s="312"/>
      <c r="G167" s="312"/>
      <c r="H167" s="312"/>
      <c r="I167" s="312"/>
      <c r="J167" s="312"/>
      <c r="K167" s="312"/>
      <c r="L167" s="312"/>
      <c r="M167" s="312"/>
      <c r="N167" s="312"/>
      <c r="O167" s="312"/>
      <c r="P167" s="312"/>
      <c r="Q167" s="312"/>
      <c r="R167" s="312"/>
      <c r="S167" s="312"/>
      <c r="T167" s="312"/>
      <c r="U167" s="312"/>
      <c r="V167" s="312"/>
      <c r="W167" s="312"/>
      <c r="X167" s="312"/>
      <c r="Y167" s="312"/>
      <c r="Z167" s="312"/>
      <c r="AA167" s="312"/>
      <c r="AB167" s="312"/>
      <c r="AC167" s="312"/>
      <c r="AD167" s="312"/>
      <c r="AE167" s="312"/>
    </row>
    <row r="168" spans="1:31" s="102" customFormat="1" ht="17.25" customHeight="1" x14ac:dyDescent="0.15">
      <c r="C168" s="313"/>
      <c r="D168" s="313"/>
      <c r="E168" s="313"/>
      <c r="F168" s="313"/>
      <c r="G168" s="313"/>
      <c r="H168" s="313"/>
      <c r="I168" s="313"/>
      <c r="J168" s="313"/>
      <c r="K168" s="313"/>
      <c r="L168" s="313"/>
      <c r="M168" s="313"/>
      <c r="N168" s="313"/>
      <c r="O168" s="313"/>
      <c r="P168" s="313"/>
      <c r="Q168" s="313"/>
      <c r="R168" s="313"/>
      <c r="S168" s="313"/>
      <c r="T168" s="313"/>
      <c r="U168" s="313"/>
      <c r="V168" s="313"/>
      <c r="W168" s="313"/>
      <c r="X168" s="313"/>
      <c r="Y168" s="313"/>
      <c r="Z168" s="313"/>
      <c r="AA168" s="313"/>
      <c r="AB168" s="313"/>
      <c r="AC168" s="313"/>
      <c r="AD168" s="313"/>
      <c r="AE168" s="313"/>
    </row>
    <row r="169" spans="1:31" s="102" customFormat="1" ht="4.5" customHeight="1" x14ac:dyDescent="0.15"/>
    <row r="170" spans="1:31" s="102" customFormat="1" ht="16.5" customHeight="1" x14ac:dyDescent="0.15">
      <c r="A170" s="141" t="s">
        <v>970</v>
      </c>
      <c r="B170" s="142"/>
      <c r="C170" s="142"/>
      <c r="D170" s="142"/>
      <c r="E170" s="142"/>
    </row>
    <row r="171" spans="1:31" s="102" customFormat="1" ht="17.25" customHeight="1" x14ac:dyDescent="0.15">
      <c r="C171" s="311"/>
      <c r="D171" s="312"/>
      <c r="E171" s="312"/>
      <c r="F171" s="312"/>
      <c r="G171" s="312"/>
      <c r="H171" s="312"/>
      <c r="I171" s="312"/>
      <c r="J171" s="312"/>
      <c r="K171" s="312"/>
      <c r="L171" s="312"/>
      <c r="M171" s="312"/>
      <c r="N171" s="312"/>
      <c r="O171" s="312"/>
      <c r="P171" s="312"/>
      <c r="Q171" s="312"/>
      <c r="R171" s="312"/>
      <c r="S171" s="312"/>
      <c r="T171" s="312"/>
      <c r="U171" s="312"/>
      <c r="V171" s="312"/>
      <c r="W171" s="312"/>
      <c r="X171" s="312"/>
      <c r="Y171" s="312"/>
      <c r="Z171" s="312"/>
      <c r="AA171" s="312"/>
      <c r="AB171" s="312"/>
      <c r="AC171" s="312"/>
      <c r="AD171" s="312"/>
      <c r="AE171" s="312"/>
    </row>
    <row r="172" spans="1:31" s="146" customFormat="1" ht="17.25" customHeight="1" x14ac:dyDescent="0.15">
      <c r="C172" s="313"/>
      <c r="D172" s="313"/>
      <c r="E172" s="313"/>
      <c r="F172" s="313"/>
      <c r="G172" s="313"/>
      <c r="H172" s="313"/>
      <c r="I172" s="313"/>
      <c r="J172" s="313"/>
      <c r="K172" s="313"/>
      <c r="L172" s="313"/>
      <c r="M172" s="313"/>
      <c r="N172" s="313"/>
      <c r="O172" s="313"/>
      <c r="P172" s="313"/>
      <c r="Q172" s="313"/>
      <c r="R172" s="313"/>
      <c r="S172" s="313"/>
      <c r="T172" s="313"/>
      <c r="U172" s="313"/>
      <c r="V172" s="313"/>
      <c r="W172" s="313"/>
      <c r="X172" s="313"/>
      <c r="Y172" s="313"/>
      <c r="Z172" s="313"/>
      <c r="AA172" s="313"/>
      <c r="AB172" s="313"/>
      <c r="AC172" s="313"/>
      <c r="AD172" s="313"/>
      <c r="AE172" s="313"/>
    </row>
    <row r="173" spans="1:31" s="146" customFormat="1" ht="5.25" customHeight="1" x14ac:dyDescent="0.15">
      <c r="A173" s="147"/>
      <c r="B173" s="147"/>
      <c r="C173" s="147"/>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147"/>
      <c r="AA173" s="147"/>
      <c r="AB173" s="147"/>
      <c r="AC173" s="147"/>
      <c r="AD173" s="147"/>
      <c r="AE173" s="147"/>
    </row>
    <row r="174" spans="1:31" s="146" customFormat="1" ht="4.5" customHeight="1" x14ac:dyDescent="0.15"/>
    <row r="175" spans="1:31" s="146" customFormat="1" ht="15.75" customHeight="1" x14ac:dyDescent="0.15">
      <c r="A175" s="146" t="s">
        <v>971</v>
      </c>
    </row>
    <row r="176" spans="1:31" s="146" customFormat="1" ht="15.75" customHeight="1" x14ac:dyDescent="0.15">
      <c r="A176" s="138" t="s">
        <v>972</v>
      </c>
      <c r="AD176" s="174"/>
    </row>
    <row r="177" spans="1:2" s="138" customFormat="1" ht="15.75" customHeight="1" x14ac:dyDescent="0.15">
      <c r="B177" s="138" t="s">
        <v>973</v>
      </c>
    </row>
    <row r="178" spans="1:2" s="138" customFormat="1" ht="15.75" customHeight="1" x14ac:dyDescent="0.15">
      <c r="B178" s="138" t="s">
        <v>974</v>
      </c>
    </row>
    <row r="179" spans="1:2" s="138" customFormat="1" ht="15.75" customHeight="1" x14ac:dyDescent="0.15">
      <c r="B179" s="138" t="s">
        <v>975</v>
      </c>
    </row>
    <row r="180" spans="1:2" s="138" customFormat="1" ht="15.75" customHeight="1" x14ac:dyDescent="0.15">
      <c r="B180" s="138" t="s">
        <v>976</v>
      </c>
    </row>
    <row r="181" spans="1:2" s="138" customFormat="1" ht="15.75" customHeight="1" x14ac:dyDescent="0.15">
      <c r="B181" s="138" t="s">
        <v>977</v>
      </c>
    </row>
    <row r="182" spans="1:2" s="138" customFormat="1" ht="15.75" customHeight="1" x14ac:dyDescent="0.15">
      <c r="B182" s="138" t="s">
        <v>978</v>
      </c>
    </row>
    <row r="183" spans="1:2" s="146" customFormat="1" ht="15.75" customHeight="1" x14ac:dyDescent="0.15">
      <c r="B183" s="138" t="s">
        <v>979</v>
      </c>
    </row>
    <row r="184" spans="1:2" s="146" customFormat="1" ht="18" customHeight="1" x14ac:dyDescent="0.15">
      <c r="B184" s="138" t="s">
        <v>980</v>
      </c>
    </row>
    <row r="185" spans="1:2" s="146" customFormat="1" ht="18" customHeight="1" x14ac:dyDescent="0.15">
      <c r="B185" s="138" t="s">
        <v>981</v>
      </c>
    </row>
    <row r="186" spans="1:2" s="146" customFormat="1" ht="18" customHeight="1" x14ac:dyDescent="0.15">
      <c r="B186" s="138" t="s">
        <v>982</v>
      </c>
    </row>
    <row r="187" spans="1:2" s="146" customFormat="1" ht="18" customHeight="1" x14ac:dyDescent="0.15">
      <c r="A187" s="138" t="s">
        <v>983</v>
      </c>
    </row>
    <row r="188" spans="1:2" s="146" customFormat="1" ht="18" customHeight="1" x14ac:dyDescent="0.15">
      <c r="B188" s="138" t="s">
        <v>984</v>
      </c>
    </row>
    <row r="189" spans="1:2" s="146" customFormat="1" ht="18" customHeight="1" x14ac:dyDescent="0.15">
      <c r="B189" s="138" t="s">
        <v>985</v>
      </c>
    </row>
    <row r="190" spans="1:2" s="146" customFormat="1" ht="18" customHeight="1" x14ac:dyDescent="0.15">
      <c r="B190" s="138" t="s">
        <v>986</v>
      </c>
    </row>
    <row r="191" spans="1:2" s="146" customFormat="1" ht="18" customHeight="1" x14ac:dyDescent="0.15">
      <c r="B191" s="138" t="s">
        <v>987</v>
      </c>
    </row>
    <row r="192" spans="1:2" s="146" customFormat="1" ht="18" customHeight="1" x14ac:dyDescent="0.15">
      <c r="B192" s="138" t="s">
        <v>988</v>
      </c>
    </row>
    <row r="193" spans="2:3" s="146" customFormat="1" ht="18" customHeight="1" x14ac:dyDescent="0.15">
      <c r="B193" s="138" t="s">
        <v>989</v>
      </c>
    </row>
    <row r="194" spans="2:3" s="146" customFormat="1" ht="18" customHeight="1" x14ac:dyDescent="0.15">
      <c r="B194" s="138" t="s">
        <v>990</v>
      </c>
      <c r="C194" s="138"/>
    </row>
    <row r="195" spans="2:3" ht="18" customHeight="1" x14ac:dyDescent="0.15"/>
    <row r="196" spans="2:3" ht="18" customHeight="1" x14ac:dyDescent="0.15"/>
    <row r="197" spans="2:3" ht="18" customHeight="1" x14ac:dyDescent="0.15"/>
    <row r="198" spans="2:3" ht="18" customHeight="1" x14ac:dyDescent="0.15"/>
    <row r="199" spans="2:3" ht="18" customHeight="1" x14ac:dyDescent="0.15"/>
    <row r="200" spans="2:3" ht="18" customHeight="1" x14ac:dyDescent="0.15"/>
    <row r="201" spans="2:3" ht="18" customHeight="1" x14ac:dyDescent="0.15"/>
    <row r="202" spans="2:3" ht="18" customHeight="1" x14ac:dyDescent="0.15"/>
    <row r="203" spans="2:3" ht="18" customHeight="1" x14ac:dyDescent="0.15"/>
    <row r="204" spans="2:3" ht="18" customHeight="1" x14ac:dyDescent="0.15"/>
    <row r="205" spans="2:3" ht="18" customHeight="1" x14ac:dyDescent="0.15"/>
    <row r="206" spans="2:3" ht="18" customHeight="1" x14ac:dyDescent="0.15"/>
    <row r="207" spans="2:3" ht="18" customHeight="1" x14ac:dyDescent="0.15"/>
    <row r="208" spans="2:3"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sheetData>
  <mergeCells count="131">
    <mergeCell ref="A5:AE5"/>
    <mergeCell ref="X7:Z7"/>
    <mergeCell ref="J11:Q12"/>
    <mergeCell ref="R11:AD12"/>
    <mergeCell ref="AE11:AE12"/>
    <mergeCell ref="R14:AD14"/>
    <mergeCell ref="J46:AE46"/>
    <mergeCell ref="J47:S47"/>
    <mergeCell ref="J49:AE49"/>
    <mergeCell ref="R13:AD13"/>
    <mergeCell ref="R15:AD15"/>
    <mergeCell ref="J50:AE50"/>
    <mergeCell ref="J51:P51"/>
    <mergeCell ref="J52:AE52"/>
    <mergeCell ref="R19:AD19"/>
    <mergeCell ref="R21:AD21"/>
    <mergeCell ref="R23:AD23"/>
    <mergeCell ref="J43:AE43"/>
    <mergeCell ref="J44:AE44"/>
    <mergeCell ref="J45:P45"/>
    <mergeCell ref="J61:L61"/>
    <mergeCell ref="R61:W61"/>
    <mergeCell ref="AA61:AD61"/>
    <mergeCell ref="J63:L63"/>
    <mergeCell ref="S63:V63"/>
    <mergeCell ref="J53:S53"/>
    <mergeCell ref="J55:AE55"/>
    <mergeCell ref="J56:AE56"/>
    <mergeCell ref="J57:P57"/>
    <mergeCell ref="J58:AE58"/>
    <mergeCell ref="J59:S59"/>
    <mergeCell ref="J62:AE62"/>
    <mergeCell ref="AA63:AD63"/>
    <mergeCell ref="I70:AE70"/>
    <mergeCell ref="J71:L71"/>
    <mergeCell ref="S71:V71"/>
    <mergeCell ref="AB71:AD71"/>
    <mergeCell ref="J72:AE72"/>
    <mergeCell ref="J73:P73"/>
    <mergeCell ref="J64:AE64"/>
    <mergeCell ref="J65:P65"/>
    <mergeCell ref="J66:AE66"/>
    <mergeCell ref="J67:S67"/>
    <mergeCell ref="J69:L69"/>
    <mergeCell ref="R69:W69"/>
    <mergeCell ref="AA69:AD69"/>
    <mergeCell ref="J81:AE81"/>
    <mergeCell ref="J82:S82"/>
    <mergeCell ref="F88:AD88"/>
    <mergeCell ref="D98:E98"/>
    <mergeCell ref="D99:E99"/>
    <mergeCell ref="J74:AE74"/>
    <mergeCell ref="J75:S75"/>
    <mergeCell ref="J77:AE77"/>
    <mergeCell ref="O79:R79"/>
    <mergeCell ref="U79:X79"/>
    <mergeCell ref="J80:P80"/>
    <mergeCell ref="J78:AE78"/>
    <mergeCell ref="B87:AE87"/>
    <mergeCell ref="D107:E107"/>
    <mergeCell ref="D108:E108"/>
    <mergeCell ref="D110:E110"/>
    <mergeCell ref="D112:E112"/>
    <mergeCell ref="D100:E100"/>
    <mergeCell ref="D102:E102"/>
    <mergeCell ref="D103:E103"/>
    <mergeCell ref="D104:E104"/>
    <mergeCell ref="D105:E105"/>
    <mergeCell ref="D106:E106"/>
    <mergeCell ref="D123:E123"/>
    <mergeCell ref="D124:E124"/>
    <mergeCell ref="D126:E126"/>
    <mergeCell ref="D127:E127"/>
    <mergeCell ref="D129:E129"/>
    <mergeCell ref="G140:AE140"/>
    <mergeCell ref="D113:E113"/>
    <mergeCell ref="D114:E114"/>
    <mergeCell ref="D118:E118"/>
    <mergeCell ref="D119:E119"/>
    <mergeCell ref="D121:E121"/>
    <mergeCell ref="D122:E122"/>
    <mergeCell ref="P148:U148"/>
    <mergeCell ref="O150:Q150"/>
    <mergeCell ref="S150:T150"/>
    <mergeCell ref="V150:W150"/>
    <mergeCell ref="I152:AE152"/>
    <mergeCell ref="O154:Q154"/>
    <mergeCell ref="S154:T154"/>
    <mergeCell ref="V154:W154"/>
    <mergeCell ref="P142:U142"/>
    <mergeCell ref="W142:AB142"/>
    <mergeCell ref="O144:Q144"/>
    <mergeCell ref="S144:T144"/>
    <mergeCell ref="V144:W144"/>
    <mergeCell ref="M146:AF146"/>
    <mergeCell ref="O156:Q156"/>
    <mergeCell ref="S156:T156"/>
    <mergeCell ref="V156:W156"/>
    <mergeCell ref="T158:AC158"/>
    <mergeCell ref="D159:E159"/>
    <mergeCell ref="I159:K159"/>
    <mergeCell ref="M159:N159"/>
    <mergeCell ref="P159:Q159"/>
    <mergeCell ref="T159:AC159"/>
    <mergeCell ref="D160:E160"/>
    <mergeCell ref="I160:K160"/>
    <mergeCell ref="M160:N160"/>
    <mergeCell ref="P160:Q160"/>
    <mergeCell ref="T160:AC160"/>
    <mergeCell ref="D161:E161"/>
    <mergeCell ref="I161:K161"/>
    <mergeCell ref="M161:N161"/>
    <mergeCell ref="P161:Q161"/>
    <mergeCell ref="T161:AC161"/>
    <mergeCell ref="C171:AE172"/>
    <mergeCell ref="D164:E164"/>
    <mergeCell ref="I164:K164"/>
    <mergeCell ref="M164:N164"/>
    <mergeCell ref="P164:Q164"/>
    <mergeCell ref="T164:AC164"/>
    <mergeCell ref="C167:AE168"/>
    <mergeCell ref="D162:E162"/>
    <mergeCell ref="I162:K162"/>
    <mergeCell ref="M162:N162"/>
    <mergeCell ref="P162:Q162"/>
    <mergeCell ref="T162:AC162"/>
    <mergeCell ref="D163:E163"/>
    <mergeCell ref="I163:K163"/>
    <mergeCell ref="M163:N163"/>
    <mergeCell ref="P163:Q163"/>
    <mergeCell ref="T163:AC163"/>
  </mergeCells>
  <phoneticPr fontId="18"/>
  <dataValidations count="3">
    <dataValidation type="list" allowBlank="1" showInputMessage="1" showErrorMessage="1" sqref="J69:L69 J71:L71" xr:uid="{00000000-0002-0000-0B00-000000000000}">
      <formula1>"一級,二級,木造"</formula1>
    </dataValidation>
    <dataValidation type="list" allowBlank="1" showInputMessage="1" showErrorMessage="1" sqref="T85 RXO159:RXO164 O85 WVO159:WVO164 VIE159:VIE164 UYI159:UYI164 UOM159:UOM164 TKY159:TKY164 TUU159:TUU164 UEQ159:UEQ164 TBC159:TBC164 SRG159:SRG164 SHK159:SHK164 WBW159:WBW164 WLS159:WLS164 VSA159:VSA164 H148 JD148 SZ148 ACV148 AMR148 AWN148 BGJ148 BQF148 CAB148 CJX148 CTT148 DDP148 DNL148 DXH148 EHD148 EQZ148 FAV148 FKR148 FUN148 GEJ148 GOF148 GYB148 HHX148 HRT148 IBP148 ILL148 IVH148 JFD148 JOZ148 JYV148 KIR148 KSN148 LCJ148 LMF148 LWB148 MFX148 MPT148 MZP148 NJL148 NTH148 ODD148 OMZ148 OWV148 PGR148 PQN148 QAJ148 QKF148 QUB148 RDX148 RNT148 RXP148 SHL148 SRH148 TBD148 TKZ148 TUV148 UER148 UON148 UYJ148 VIF148 VSB148 WBX148 WLT148 WVP148 N144 JJ144 TF144 ADB144 AMX144 AWT144 BGP144 BQL144 CAH144 CKD144 CTZ144 DDV144 DNR144 DXN144 EHJ144 ERF144 FBB144 FKX144 FUT144 GEP144 GOL144 GYH144 HID144 HRZ144 IBV144 ILR144 IVN144 JFJ144 JPF144 JZB144 KIX144 KST144 LCP144 LML144 LWH144 MGD144 MPZ144 MZV144 NJR144 NTN144 ODJ144 ONF144 OXB144 PGX144 PQT144 QAP144 QKL144 QUH144 RED144 RNZ144 RXV144 SHR144 SRN144 TBJ144 TLF144 TVB144 UEX144 UOT144 UYP144 VIL144 VSH144 WCD144 WLZ144 WVV144 G159:G164 JC159:JC164 SY159:SY164 ACU159:ACU164 AMQ159:AMQ164 AWM159:AWM164 BGI159:BGI164 BQE159:BQE164 CAA159:CAA164 CJW159:CJW164 CTS159:CTS164 DDO159:DDO164 DNK159:DNK164 DXG159:DXG164 EHC159:EHC164 EQY159:EQY164 FAU159:FAU164 FKQ159:FKQ164 FUM159:FUM164 GEI159:GEI164 GOE159:GOE164 GYA159:GYA164 HHW159:HHW164 HRS159:HRS164 IBO159:IBO164 ILK159:ILK164 IVG159:IVG164 JFC159:JFC164 JOY159:JOY164 JYU159:JYU164 KIQ159:KIQ164 KSM159:KSM164 LCI159:LCI164 LME159:LME164 LWA159:LWA164 MFW159:MFW164 MPS159:MPS164 MZO159:MZO164 NJK159:NJK164 NTG159:NTG164 ODC159:ODC164 OMY159:OMY164 OWU159:OWU164 PGQ159:PGQ164 PQM159:PQM164 QAI159:QAI164 QKE159:QKE164 QUA159:QUA164 RDW159:RDW164 RNS159:RNS164" xr:uid="{00000000-0002-0000-0B00-000001000000}">
      <formula1>"□,■"</formula1>
    </dataValidation>
    <dataValidation type="list" allowBlank="1" showInputMessage="1" showErrorMessage="1" sqref="T159:AC164" xr:uid="{00000000-0002-0000-0B00-000002000000}">
      <formula1>"基礎配筋工事完了時,躯体工事の完了時,2階床の躯体工事（床配筋工事）の完了時,10階床の躯体工事（床配筋工事）の完了時,17階床の躯体工事（床配筋工事）の完了時,24階床の躯体工事（床配筋工事）の完了時,31階床の躯体工事（床配筋工事）の完了時,屋根工事の完了時,内装下地張り直前の工事の完了時,竣工時"</formula1>
    </dataValidation>
  </dataValidations>
  <pageMargins left="0.70866141732283472" right="0.70866141732283472" top="0.74803149606299213" bottom="0.74803149606299213" header="0.31496062992125984" footer="0.31496062992125984"/>
  <pageSetup paperSize="9" fitToHeight="5" orientation="portrait" blackAndWhite="1" r:id="rId1"/>
  <rowBreaks count="3" manualBreakCount="3">
    <brk id="38" max="16383" man="1"/>
    <brk id="89" max="16383" man="1"/>
    <brk id="136"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説明!$K$9:$K$56</xm:f>
          </x14:formula1>
          <xm:sqref>S71:V71</xm:sqref>
        </x14:dataValidation>
        <x14:dataValidation type="list" allowBlank="1" showInputMessage="1" showErrorMessage="1" xr:uid="{00000000-0002-0000-0B00-000004000000}">
          <x14:formula1>
            <xm:f>説明!$J$9:$J$56</xm:f>
          </x14:formula1>
          <xm:sqref>R69:W69 O79:R79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sheetPr>
  <dimension ref="A1:AE70"/>
  <sheetViews>
    <sheetView view="pageBreakPreview" zoomScaleNormal="100" zoomScaleSheetLayoutView="100" workbookViewId="0">
      <selection activeCell="J23" sqref="J23:L23"/>
    </sheetView>
  </sheetViews>
  <sheetFormatPr defaultRowHeight="13.5" x14ac:dyDescent="0.15"/>
  <cols>
    <col min="1" max="31" width="2.75" style="3" customWidth="1"/>
    <col min="32" max="32" width="2.125" style="3" customWidth="1"/>
    <col min="33" max="33" width="9" style="3" customWidth="1"/>
    <col min="34" max="16384" width="9" style="3"/>
  </cols>
  <sheetData>
    <row r="1" spans="1:31" s="4" customFormat="1" ht="17.100000000000001" customHeight="1" x14ac:dyDescent="0.15">
      <c r="AE1" s="15" t="s">
        <v>1003</v>
      </c>
    </row>
    <row r="2" spans="1:31" s="4" customFormat="1" ht="15.95" customHeight="1" x14ac:dyDescent="0.15">
      <c r="A2" s="25"/>
      <c r="B2" s="29" t="s">
        <v>1002</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s="4" customFormat="1" ht="6.75" customHeight="1" x14ac:dyDescent="0.15"/>
    <row r="4" spans="1:31" s="4" customFormat="1" ht="16.5" customHeight="1" x14ac:dyDescent="0.15">
      <c r="A4" s="30" t="s">
        <v>1007</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4" customFormat="1" ht="16.5" customHeight="1" x14ac:dyDescent="0.15">
      <c r="B5" s="4" t="s">
        <v>33</v>
      </c>
      <c r="I5" s="101" t="s">
        <v>752</v>
      </c>
      <c r="J5" s="253"/>
      <c r="K5" s="253"/>
      <c r="L5" s="253"/>
      <c r="M5" s="102" t="s">
        <v>753</v>
      </c>
      <c r="N5" s="102"/>
      <c r="O5" s="102"/>
      <c r="P5" s="102"/>
      <c r="Q5" s="101" t="s">
        <v>752</v>
      </c>
      <c r="R5" s="254"/>
      <c r="S5" s="254"/>
      <c r="T5" s="254"/>
      <c r="U5" s="254"/>
      <c r="V5" s="254"/>
      <c r="W5" s="254"/>
      <c r="X5" s="102" t="s">
        <v>755</v>
      </c>
      <c r="Y5" s="102"/>
      <c r="Z5" s="102"/>
      <c r="AA5" s="265"/>
      <c r="AB5" s="265"/>
      <c r="AC5" s="265"/>
      <c r="AD5" s="265"/>
      <c r="AE5" s="102" t="s">
        <v>756</v>
      </c>
    </row>
    <row r="6" spans="1:31" s="4" customFormat="1" ht="16.5" customHeight="1" x14ac:dyDescent="0.15">
      <c r="B6" s="4" t="s">
        <v>34</v>
      </c>
      <c r="I6" s="266"/>
      <c r="J6" s="266"/>
      <c r="K6" s="266"/>
      <c r="L6" s="266"/>
      <c r="M6" s="266"/>
      <c r="N6" s="266"/>
      <c r="O6" s="266"/>
      <c r="P6" s="266"/>
      <c r="Q6" s="266"/>
      <c r="R6" s="266"/>
      <c r="S6" s="266"/>
      <c r="T6" s="266"/>
      <c r="U6" s="266"/>
      <c r="V6" s="266"/>
      <c r="W6" s="266"/>
      <c r="X6" s="266"/>
      <c r="Y6" s="266"/>
      <c r="Z6" s="266"/>
      <c r="AA6" s="266"/>
      <c r="AB6" s="266"/>
      <c r="AC6" s="266"/>
      <c r="AD6" s="266"/>
      <c r="AE6" s="266"/>
    </row>
    <row r="7" spans="1:31" s="4" customFormat="1" ht="16.5" customHeight="1" x14ac:dyDescent="0.15">
      <c r="B7" s="4" t="s">
        <v>35</v>
      </c>
      <c r="I7" s="101" t="s">
        <v>752</v>
      </c>
      <c r="J7" s="253"/>
      <c r="K7" s="253"/>
      <c r="L7" s="253"/>
      <c r="M7" s="102" t="s">
        <v>757</v>
      </c>
      <c r="N7" s="102"/>
      <c r="O7" s="102"/>
      <c r="P7" s="102"/>
      <c r="Q7" s="102"/>
      <c r="R7" s="101" t="s">
        <v>752</v>
      </c>
      <c r="S7" s="254"/>
      <c r="T7" s="254"/>
      <c r="U7" s="254"/>
      <c r="V7" s="254"/>
      <c r="W7" s="102" t="s">
        <v>758</v>
      </c>
      <c r="X7" s="102"/>
      <c r="Y7" s="102"/>
      <c r="Z7" s="102"/>
      <c r="AA7" s="102"/>
      <c r="AB7" s="265"/>
      <c r="AC7" s="265"/>
      <c r="AD7" s="265"/>
      <c r="AE7" s="102" t="s">
        <v>756</v>
      </c>
    </row>
    <row r="8" spans="1:31" s="4" customFormat="1" ht="16.5" customHeight="1" x14ac:dyDescent="0.15">
      <c r="I8" s="101"/>
      <c r="J8" s="266"/>
      <c r="K8" s="266"/>
      <c r="L8" s="266"/>
      <c r="M8" s="266"/>
      <c r="N8" s="266"/>
      <c r="O8" s="266"/>
      <c r="P8" s="266"/>
      <c r="Q8" s="266"/>
      <c r="R8" s="266"/>
      <c r="S8" s="266"/>
      <c r="T8" s="266"/>
      <c r="U8" s="266"/>
      <c r="V8" s="266"/>
      <c r="W8" s="266"/>
      <c r="X8" s="266"/>
      <c r="Y8" s="266"/>
      <c r="Z8" s="266"/>
      <c r="AA8" s="266"/>
      <c r="AB8" s="266"/>
      <c r="AC8" s="266"/>
      <c r="AD8" s="266"/>
      <c r="AE8" s="266"/>
    </row>
    <row r="9" spans="1:31" s="4" customFormat="1" ht="16.5" customHeight="1" x14ac:dyDescent="0.15">
      <c r="B9" s="4" t="s">
        <v>26</v>
      </c>
      <c r="I9" s="4" t="s">
        <v>27</v>
      </c>
      <c r="J9" s="331"/>
      <c r="K9" s="332"/>
      <c r="L9" s="332"/>
      <c r="M9" s="332"/>
      <c r="N9" s="332"/>
      <c r="O9" s="332"/>
      <c r="P9" s="332"/>
      <c r="Q9" s="153"/>
      <c r="R9" s="153"/>
      <c r="S9" s="153"/>
      <c r="T9" s="153"/>
      <c r="U9" s="153"/>
      <c r="V9" s="153"/>
      <c r="W9" s="153"/>
      <c r="X9" s="153"/>
      <c r="Y9" s="153"/>
      <c r="Z9" s="153"/>
      <c r="AA9" s="153"/>
      <c r="AB9" s="153"/>
      <c r="AC9" s="153"/>
      <c r="AD9" s="153"/>
      <c r="AE9" s="153"/>
    </row>
    <row r="10" spans="1:31" s="4" customFormat="1" ht="16.5" customHeight="1" x14ac:dyDescent="0.15">
      <c r="B10" s="4" t="s">
        <v>36</v>
      </c>
      <c r="J10" s="266"/>
      <c r="K10" s="266"/>
      <c r="L10" s="266"/>
      <c r="M10" s="266"/>
      <c r="N10" s="266"/>
      <c r="O10" s="266"/>
      <c r="P10" s="266"/>
      <c r="Q10" s="266"/>
      <c r="R10" s="266"/>
      <c r="S10" s="266"/>
      <c r="T10" s="266"/>
      <c r="U10" s="266"/>
      <c r="V10" s="266"/>
      <c r="W10" s="266"/>
      <c r="X10" s="266"/>
      <c r="Y10" s="266"/>
      <c r="Z10" s="266"/>
      <c r="AA10" s="266"/>
      <c r="AB10" s="266"/>
      <c r="AC10" s="266"/>
      <c r="AD10" s="266"/>
      <c r="AE10" s="266"/>
    </row>
    <row r="11" spans="1:31" s="4" customFormat="1" ht="16.5" customHeight="1" x14ac:dyDescent="0.15">
      <c r="B11" s="4" t="s">
        <v>29</v>
      </c>
      <c r="J11" s="331"/>
      <c r="K11" s="332"/>
      <c r="L11" s="332"/>
      <c r="M11" s="332"/>
      <c r="N11" s="332"/>
      <c r="O11" s="332"/>
      <c r="P11" s="332"/>
      <c r="Q11" s="332"/>
      <c r="R11" s="332"/>
      <c r="S11" s="332"/>
      <c r="T11" s="153"/>
      <c r="U11" s="153"/>
      <c r="V11" s="153"/>
      <c r="W11" s="153"/>
      <c r="X11" s="153"/>
      <c r="Y11" s="153"/>
      <c r="Z11" s="153"/>
      <c r="AA11" s="153"/>
      <c r="AB11" s="153"/>
      <c r="AC11" s="153"/>
      <c r="AD11" s="153"/>
      <c r="AE11" s="153"/>
    </row>
    <row r="12" spans="1:31" s="4" customFormat="1" ht="16.5" customHeight="1" x14ac:dyDescent="0.15">
      <c r="A12" s="30"/>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row>
    <row r="13" spans="1:31" s="4" customFormat="1" ht="16.5" customHeight="1" x14ac:dyDescent="0.15">
      <c r="B13" s="4" t="s">
        <v>33</v>
      </c>
      <c r="I13" s="101" t="s">
        <v>752</v>
      </c>
      <c r="J13" s="253"/>
      <c r="K13" s="253"/>
      <c r="L13" s="253"/>
      <c r="M13" s="102" t="s">
        <v>753</v>
      </c>
      <c r="N13" s="102"/>
      <c r="O13" s="102"/>
      <c r="P13" s="102"/>
      <c r="Q13" s="101" t="s">
        <v>752</v>
      </c>
      <c r="R13" s="254"/>
      <c r="S13" s="254"/>
      <c r="T13" s="254"/>
      <c r="U13" s="254"/>
      <c r="V13" s="254"/>
      <c r="W13" s="254"/>
      <c r="X13" s="102" t="s">
        <v>755</v>
      </c>
      <c r="Y13" s="102"/>
      <c r="Z13" s="102"/>
      <c r="AA13" s="265"/>
      <c r="AB13" s="265"/>
      <c r="AC13" s="265"/>
      <c r="AD13" s="265"/>
      <c r="AE13" s="102" t="s">
        <v>756</v>
      </c>
    </row>
    <row r="14" spans="1:31" s="4" customFormat="1" ht="16.5" customHeight="1" x14ac:dyDescent="0.15">
      <c r="B14" s="4" t="s">
        <v>34</v>
      </c>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row>
    <row r="15" spans="1:31" s="4" customFormat="1" ht="16.5" customHeight="1" x14ac:dyDescent="0.15">
      <c r="B15" s="4" t="s">
        <v>35</v>
      </c>
      <c r="I15" s="101" t="s">
        <v>752</v>
      </c>
      <c r="J15" s="253"/>
      <c r="K15" s="253"/>
      <c r="L15" s="253"/>
      <c r="M15" s="102" t="s">
        <v>757</v>
      </c>
      <c r="N15" s="102"/>
      <c r="O15" s="102"/>
      <c r="P15" s="102"/>
      <c r="Q15" s="102"/>
      <c r="R15" s="101" t="s">
        <v>752</v>
      </c>
      <c r="S15" s="254"/>
      <c r="T15" s="254"/>
      <c r="U15" s="254"/>
      <c r="V15" s="254"/>
      <c r="W15" s="102" t="s">
        <v>758</v>
      </c>
      <c r="X15" s="102"/>
      <c r="Y15" s="102"/>
      <c r="Z15" s="102"/>
      <c r="AA15" s="102"/>
      <c r="AB15" s="265"/>
      <c r="AC15" s="265"/>
      <c r="AD15" s="265"/>
      <c r="AE15" s="102" t="s">
        <v>756</v>
      </c>
    </row>
    <row r="16" spans="1:31" s="4" customFormat="1" ht="16.5" customHeight="1" x14ac:dyDescent="0.15">
      <c r="I16" s="101"/>
      <c r="J16" s="266"/>
      <c r="K16" s="266"/>
      <c r="L16" s="266"/>
      <c r="M16" s="266"/>
      <c r="N16" s="266"/>
      <c r="O16" s="266"/>
      <c r="P16" s="266"/>
      <c r="Q16" s="266"/>
      <c r="R16" s="266"/>
      <c r="S16" s="266"/>
      <c r="T16" s="266"/>
      <c r="U16" s="266"/>
      <c r="V16" s="266"/>
      <c r="W16" s="266"/>
      <c r="X16" s="266"/>
      <c r="Y16" s="266"/>
      <c r="Z16" s="266"/>
      <c r="AA16" s="266"/>
      <c r="AB16" s="266"/>
      <c r="AC16" s="266"/>
      <c r="AD16" s="266"/>
      <c r="AE16" s="266"/>
    </row>
    <row r="17" spans="1:31" s="4" customFormat="1" ht="16.5" customHeight="1" x14ac:dyDescent="0.15">
      <c r="B17" s="4" t="s">
        <v>26</v>
      </c>
      <c r="I17" s="4" t="s">
        <v>27</v>
      </c>
      <c r="J17" s="331"/>
      <c r="K17" s="332"/>
      <c r="L17" s="332"/>
      <c r="M17" s="332"/>
      <c r="N17" s="332"/>
      <c r="O17" s="332"/>
      <c r="P17" s="332"/>
      <c r="Q17" s="153"/>
      <c r="R17" s="153"/>
      <c r="S17" s="153"/>
      <c r="T17" s="153"/>
      <c r="U17" s="153"/>
      <c r="V17" s="153"/>
      <c r="W17" s="153"/>
      <c r="X17" s="153"/>
      <c r="Y17" s="153"/>
      <c r="Z17" s="153"/>
      <c r="AA17" s="153"/>
      <c r="AB17" s="153"/>
      <c r="AC17" s="153"/>
      <c r="AD17" s="153"/>
      <c r="AE17" s="153"/>
    </row>
    <row r="18" spans="1:31" s="4" customFormat="1" ht="16.5" customHeight="1" x14ac:dyDescent="0.15">
      <c r="B18" s="4" t="s">
        <v>36</v>
      </c>
      <c r="J18" s="266"/>
      <c r="K18" s="266"/>
      <c r="L18" s="266"/>
      <c r="M18" s="266"/>
      <c r="N18" s="266"/>
      <c r="O18" s="266"/>
      <c r="P18" s="266"/>
      <c r="Q18" s="266"/>
      <c r="R18" s="266"/>
      <c r="S18" s="266"/>
      <c r="T18" s="266"/>
      <c r="U18" s="266"/>
      <c r="V18" s="266"/>
      <c r="W18" s="266"/>
      <c r="X18" s="266"/>
      <c r="Y18" s="266"/>
      <c r="Z18" s="266"/>
      <c r="AA18" s="266"/>
      <c r="AB18" s="266"/>
      <c r="AC18" s="266"/>
      <c r="AD18" s="266"/>
      <c r="AE18" s="266"/>
    </row>
    <row r="19" spans="1:31" s="4" customFormat="1" ht="16.5" customHeight="1" x14ac:dyDescent="0.15">
      <c r="B19" s="4" t="s">
        <v>29</v>
      </c>
      <c r="J19" s="331"/>
      <c r="K19" s="332"/>
      <c r="L19" s="332"/>
      <c r="M19" s="332"/>
      <c r="N19" s="332"/>
      <c r="O19" s="332"/>
      <c r="P19" s="332"/>
      <c r="Q19" s="332"/>
      <c r="R19" s="332"/>
      <c r="S19" s="332"/>
      <c r="T19" s="153"/>
      <c r="U19" s="153"/>
      <c r="V19" s="153"/>
      <c r="W19" s="153"/>
      <c r="X19" s="153"/>
      <c r="Y19" s="153"/>
      <c r="Z19" s="153"/>
      <c r="AA19" s="153"/>
      <c r="AB19" s="153"/>
      <c r="AC19" s="153"/>
      <c r="AD19" s="153"/>
      <c r="AE19" s="153"/>
    </row>
    <row r="20" spans="1:31" s="4" customFormat="1" ht="16.5" customHeight="1" x14ac:dyDescent="0.15">
      <c r="A20" s="30"/>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1:31" s="4" customFormat="1" ht="16.5" customHeight="1" x14ac:dyDescent="0.15">
      <c r="B21" s="4" t="s">
        <v>33</v>
      </c>
      <c r="I21" s="101" t="s">
        <v>752</v>
      </c>
      <c r="J21" s="253"/>
      <c r="K21" s="253"/>
      <c r="L21" s="253"/>
      <c r="M21" s="102" t="s">
        <v>753</v>
      </c>
      <c r="N21" s="102"/>
      <c r="O21" s="102"/>
      <c r="P21" s="102"/>
      <c r="Q21" s="101" t="s">
        <v>752</v>
      </c>
      <c r="R21" s="254"/>
      <c r="S21" s="254"/>
      <c r="T21" s="254"/>
      <c r="U21" s="254"/>
      <c r="V21" s="254"/>
      <c r="W21" s="254"/>
      <c r="X21" s="102" t="s">
        <v>755</v>
      </c>
      <c r="Y21" s="102"/>
      <c r="Z21" s="102"/>
      <c r="AA21" s="265"/>
      <c r="AB21" s="265"/>
      <c r="AC21" s="265"/>
      <c r="AD21" s="265"/>
      <c r="AE21" s="102" t="s">
        <v>756</v>
      </c>
    </row>
    <row r="22" spans="1:31" s="4" customFormat="1" ht="16.5" customHeight="1" x14ac:dyDescent="0.15">
      <c r="B22" s="4" t="s">
        <v>34</v>
      </c>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row>
    <row r="23" spans="1:31" s="4" customFormat="1" ht="16.5" customHeight="1" x14ac:dyDescent="0.15">
      <c r="B23" s="4" t="s">
        <v>35</v>
      </c>
      <c r="I23" s="101" t="s">
        <v>752</v>
      </c>
      <c r="J23" s="253"/>
      <c r="K23" s="253"/>
      <c r="L23" s="253"/>
      <c r="M23" s="102" t="s">
        <v>757</v>
      </c>
      <c r="N23" s="102"/>
      <c r="O23" s="102"/>
      <c r="P23" s="102"/>
      <c r="Q23" s="102"/>
      <c r="R23" s="101" t="s">
        <v>752</v>
      </c>
      <c r="S23" s="254"/>
      <c r="T23" s="254"/>
      <c r="U23" s="254"/>
      <c r="V23" s="254"/>
      <c r="W23" s="102" t="s">
        <v>758</v>
      </c>
      <c r="X23" s="102"/>
      <c r="Y23" s="102"/>
      <c r="Z23" s="102"/>
      <c r="AA23" s="102"/>
      <c r="AB23" s="265"/>
      <c r="AC23" s="265"/>
      <c r="AD23" s="265"/>
      <c r="AE23" s="102" t="s">
        <v>756</v>
      </c>
    </row>
    <row r="24" spans="1:31" s="4" customFormat="1" ht="16.5" customHeight="1" x14ac:dyDescent="0.15">
      <c r="I24" s="101"/>
      <c r="J24" s="266"/>
      <c r="K24" s="266"/>
      <c r="L24" s="266"/>
      <c r="M24" s="266"/>
      <c r="N24" s="266"/>
      <c r="O24" s="266"/>
      <c r="P24" s="266"/>
      <c r="Q24" s="266"/>
      <c r="R24" s="266"/>
      <c r="S24" s="266"/>
      <c r="T24" s="266"/>
      <c r="U24" s="266"/>
      <c r="V24" s="266"/>
      <c r="W24" s="266"/>
      <c r="X24" s="266"/>
      <c r="Y24" s="266"/>
      <c r="Z24" s="266"/>
      <c r="AA24" s="266"/>
      <c r="AB24" s="266"/>
      <c r="AC24" s="266"/>
      <c r="AD24" s="266"/>
      <c r="AE24" s="266"/>
    </row>
    <row r="25" spans="1:31" s="4" customFormat="1" ht="16.5" customHeight="1" x14ac:dyDescent="0.15">
      <c r="B25" s="4" t="s">
        <v>26</v>
      </c>
      <c r="I25" s="4" t="s">
        <v>27</v>
      </c>
      <c r="J25" s="331"/>
      <c r="K25" s="332"/>
      <c r="L25" s="332"/>
      <c r="M25" s="332"/>
      <c r="N25" s="332"/>
      <c r="O25" s="332"/>
      <c r="P25" s="332"/>
      <c r="Q25" s="153"/>
      <c r="R25" s="153"/>
      <c r="S25" s="153"/>
      <c r="T25" s="153"/>
      <c r="U25" s="153"/>
      <c r="V25" s="153"/>
      <c r="W25" s="153"/>
      <c r="X25" s="153"/>
      <c r="Y25" s="153"/>
      <c r="Z25" s="153"/>
      <c r="AA25" s="153"/>
      <c r="AB25" s="153"/>
      <c r="AC25" s="153"/>
      <c r="AD25" s="153"/>
      <c r="AE25" s="153"/>
    </row>
    <row r="26" spans="1:31" s="4" customFormat="1" ht="16.5" customHeight="1" x14ac:dyDescent="0.15">
      <c r="B26" s="4" t="s">
        <v>36</v>
      </c>
      <c r="J26" s="266"/>
      <c r="K26" s="266"/>
      <c r="L26" s="266"/>
      <c r="M26" s="266"/>
      <c r="N26" s="266"/>
      <c r="O26" s="266"/>
      <c r="P26" s="266"/>
      <c r="Q26" s="266"/>
      <c r="R26" s="266"/>
      <c r="S26" s="266"/>
      <c r="T26" s="266"/>
      <c r="U26" s="266"/>
      <c r="V26" s="266"/>
      <c r="W26" s="266"/>
      <c r="X26" s="266"/>
      <c r="Y26" s="266"/>
      <c r="Z26" s="266"/>
      <c r="AA26" s="266"/>
      <c r="AB26" s="266"/>
      <c r="AC26" s="266"/>
      <c r="AD26" s="266"/>
      <c r="AE26" s="266"/>
    </row>
    <row r="27" spans="1:31" s="4" customFormat="1" ht="16.5" customHeight="1" x14ac:dyDescent="0.15">
      <c r="B27" s="4" t="s">
        <v>29</v>
      </c>
      <c r="J27" s="331"/>
      <c r="K27" s="332"/>
      <c r="L27" s="332"/>
      <c r="M27" s="332"/>
      <c r="N27" s="332"/>
      <c r="O27" s="332"/>
      <c r="P27" s="332"/>
      <c r="Q27" s="332"/>
      <c r="R27" s="332"/>
      <c r="S27" s="332"/>
      <c r="T27" s="153"/>
      <c r="U27" s="153"/>
      <c r="V27" s="153"/>
      <c r="W27" s="153"/>
      <c r="X27" s="153"/>
      <c r="Y27" s="153"/>
      <c r="Z27" s="153"/>
      <c r="AA27" s="153"/>
      <c r="AB27" s="153"/>
      <c r="AC27" s="153"/>
      <c r="AD27" s="153"/>
      <c r="AE27" s="153"/>
    </row>
    <row r="28" spans="1:31" s="4" customFormat="1" ht="16.5" customHeight="1" x14ac:dyDescent="0.15">
      <c r="A28" s="30" t="s">
        <v>1008</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row>
    <row r="29" spans="1:31" s="4" customFormat="1" ht="16.5" customHeight="1" x14ac:dyDescent="0.15">
      <c r="B29" s="4" t="s">
        <v>931</v>
      </c>
      <c r="I29" s="15"/>
      <c r="J29" s="266"/>
      <c r="K29" s="266"/>
      <c r="L29" s="266"/>
      <c r="M29" s="266"/>
      <c r="N29" s="266"/>
      <c r="O29" s="266"/>
      <c r="P29" s="266"/>
      <c r="Q29" s="266"/>
      <c r="R29" s="266"/>
      <c r="S29" s="266"/>
      <c r="T29" s="266"/>
      <c r="U29" s="266"/>
      <c r="V29" s="266"/>
      <c r="W29" s="266"/>
      <c r="X29" s="266"/>
      <c r="Y29" s="266"/>
      <c r="Z29" s="266"/>
      <c r="AA29" s="266"/>
      <c r="AB29" s="266"/>
      <c r="AC29" s="266"/>
      <c r="AD29" s="266"/>
      <c r="AE29" s="266"/>
    </row>
    <row r="30" spans="1:31" s="4" customFormat="1" ht="16.5" customHeight="1" x14ac:dyDescent="0.15">
      <c r="B30" s="4" t="s">
        <v>932</v>
      </c>
      <c r="J30" s="266"/>
      <c r="K30" s="266"/>
      <c r="L30" s="266"/>
      <c r="M30" s="266"/>
      <c r="N30" s="266"/>
      <c r="O30" s="266"/>
      <c r="P30" s="266"/>
      <c r="Q30" s="266"/>
      <c r="R30" s="266"/>
      <c r="S30" s="266"/>
      <c r="T30" s="266"/>
      <c r="U30" s="266"/>
      <c r="V30" s="266"/>
      <c r="W30" s="266"/>
      <c r="X30" s="266"/>
      <c r="Y30" s="266"/>
      <c r="Z30" s="266"/>
      <c r="AA30" s="266"/>
      <c r="AB30" s="266"/>
      <c r="AC30" s="266"/>
      <c r="AD30" s="266"/>
      <c r="AE30" s="266"/>
    </row>
    <row r="31" spans="1:31" s="4" customFormat="1" ht="16.5" customHeight="1" x14ac:dyDescent="0.15">
      <c r="I31" s="139" t="s">
        <v>933</v>
      </c>
      <c r="J31" s="140"/>
      <c r="K31" s="140"/>
      <c r="L31" s="140"/>
      <c r="M31" s="102"/>
      <c r="N31" s="102" t="s">
        <v>752</v>
      </c>
      <c r="O31" s="323"/>
      <c r="P31" s="323"/>
      <c r="Q31" s="323"/>
      <c r="R31" s="323"/>
      <c r="S31" s="102" t="s">
        <v>934</v>
      </c>
      <c r="T31" s="140" t="s">
        <v>935</v>
      </c>
      <c r="U31" s="333"/>
      <c r="V31" s="333"/>
      <c r="W31" s="333"/>
      <c r="X31" s="333"/>
      <c r="Y31" s="102" t="s">
        <v>756</v>
      </c>
      <c r="Z31" s="34"/>
      <c r="AA31" s="34"/>
      <c r="AB31" s="34"/>
      <c r="AC31" s="34"/>
      <c r="AD31" s="34"/>
      <c r="AE31" s="34"/>
    </row>
    <row r="32" spans="1:31" s="4" customFormat="1" ht="16.5" customHeight="1" x14ac:dyDescent="0.15">
      <c r="B32" s="4" t="s">
        <v>26</v>
      </c>
      <c r="I32" s="4" t="s">
        <v>27</v>
      </c>
      <c r="J32" s="331"/>
      <c r="K32" s="332"/>
      <c r="L32" s="332"/>
      <c r="M32" s="332"/>
      <c r="N32" s="332"/>
      <c r="O32" s="332"/>
      <c r="P32" s="332"/>
      <c r="Q32" s="153"/>
      <c r="R32" s="153"/>
      <c r="S32" s="153"/>
      <c r="T32" s="153"/>
      <c r="U32" s="153"/>
      <c r="V32" s="153"/>
      <c r="W32" s="153"/>
      <c r="X32" s="153"/>
      <c r="Y32" s="153"/>
      <c r="Z32" s="153"/>
      <c r="AA32" s="153"/>
      <c r="AB32" s="153"/>
      <c r="AC32" s="153"/>
      <c r="AD32" s="153"/>
      <c r="AE32" s="153"/>
    </row>
    <row r="33" spans="1:31" s="4" customFormat="1" ht="16.5" customHeight="1" x14ac:dyDescent="0.15">
      <c r="B33" s="4" t="s">
        <v>36</v>
      </c>
      <c r="J33" s="266"/>
      <c r="K33" s="266"/>
      <c r="L33" s="266"/>
      <c r="M33" s="266"/>
      <c r="N33" s="266"/>
      <c r="O33" s="266"/>
      <c r="P33" s="266"/>
      <c r="Q33" s="266"/>
      <c r="R33" s="266"/>
      <c r="S33" s="266"/>
      <c r="T33" s="266"/>
      <c r="U33" s="266"/>
      <c r="V33" s="266"/>
      <c r="W33" s="266"/>
      <c r="X33" s="266"/>
      <c r="Y33" s="266"/>
      <c r="Z33" s="266"/>
      <c r="AA33" s="266"/>
      <c r="AB33" s="266"/>
      <c r="AC33" s="266"/>
      <c r="AD33" s="266"/>
      <c r="AE33" s="266"/>
    </row>
    <row r="34" spans="1:31" s="4" customFormat="1" ht="16.5" customHeight="1" x14ac:dyDescent="0.15">
      <c r="B34" s="4" t="s">
        <v>29</v>
      </c>
      <c r="J34" s="331"/>
      <c r="K34" s="332"/>
      <c r="L34" s="332"/>
      <c r="M34" s="332"/>
      <c r="N34" s="332"/>
      <c r="O34" s="332"/>
      <c r="P34" s="332"/>
      <c r="Q34" s="332"/>
      <c r="R34" s="332"/>
      <c r="S34" s="332"/>
      <c r="T34" s="153"/>
      <c r="U34" s="153"/>
      <c r="V34" s="153"/>
      <c r="W34" s="153"/>
      <c r="X34" s="153"/>
      <c r="Y34" s="153"/>
      <c r="Z34" s="153"/>
      <c r="AA34" s="153"/>
      <c r="AB34" s="153"/>
      <c r="AC34" s="153"/>
      <c r="AD34" s="153"/>
      <c r="AE34" s="153"/>
    </row>
    <row r="35" spans="1:31" s="4" customFormat="1" ht="16.5" customHeight="1" x14ac:dyDescent="0.15">
      <c r="A35" s="30"/>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row>
    <row r="36" spans="1:31" s="4" customFormat="1" ht="16.5" customHeight="1" x14ac:dyDescent="0.15">
      <c r="B36" s="4" t="s">
        <v>931</v>
      </c>
      <c r="I36" s="15"/>
      <c r="J36" s="266"/>
      <c r="K36" s="266"/>
      <c r="L36" s="266"/>
      <c r="M36" s="266"/>
      <c r="N36" s="266"/>
      <c r="O36" s="266"/>
      <c r="P36" s="266"/>
      <c r="Q36" s="266"/>
      <c r="R36" s="266"/>
      <c r="S36" s="266"/>
      <c r="T36" s="266"/>
      <c r="U36" s="266"/>
      <c r="V36" s="266"/>
      <c r="W36" s="266"/>
      <c r="X36" s="266"/>
      <c r="Y36" s="266"/>
      <c r="Z36" s="266"/>
      <c r="AA36" s="266"/>
      <c r="AB36" s="266"/>
      <c r="AC36" s="266"/>
      <c r="AD36" s="266"/>
      <c r="AE36" s="266"/>
    </row>
    <row r="37" spans="1:31" s="4" customFormat="1" ht="16.5" customHeight="1" x14ac:dyDescent="0.15">
      <c r="B37" s="4" t="s">
        <v>932</v>
      </c>
      <c r="J37" s="266"/>
      <c r="K37" s="266"/>
      <c r="L37" s="266"/>
      <c r="M37" s="266"/>
      <c r="N37" s="266"/>
      <c r="O37" s="266"/>
      <c r="P37" s="266"/>
      <c r="Q37" s="266"/>
      <c r="R37" s="266"/>
      <c r="S37" s="266"/>
      <c r="T37" s="266"/>
      <c r="U37" s="266"/>
      <c r="V37" s="266"/>
      <c r="W37" s="266"/>
      <c r="X37" s="266"/>
      <c r="Y37" s="266"/>
      <c r="Z37" s="266"/>
      <c r="AA37" s="266"/>
      <c r="AB37" s="266"/>
      <c r="AC37" s="266"/>
      <c r="AD37" s="266"/>
      <c r="AE37" s="266"/>
    </row>
    <row r="38" spans="1:31" s="4" customFormat="1" ht="16.5" customHeight="1" x14ac:dyDescent="0.15">
      <c r="I38" s="139" t="s">
        <v>933</v>
      </c>
      <c r="J38" s="140"/>
      <c r="K38" s="140"/>
      <c r="L38" s="140"/>
      <c r="M38" s="102"/>
      <c r="N38" s="102" t="s">
        <v>752</v>
      </c>
      <c r="O38" s="323"/>
      <c r="P38" s="323"/>
      <c r="Q38" s="323"/>
      <c r="R38" s="323"/>
      <c r="S38" s="102" t="s">
        <v>934</v>
      </c>
      <c r="T38" s="140" t="s">
        <v>935</v>
      </c>
      <c r="U38" s="333"/>
      <c r="V38" s="333"/>
      <c r="W38" s="333"/>
      <c r="X38" s="333"/>
      <c r="Y38" s="102" t="s">
        <v>756</v>
      </c>
      <c r="Z38" s="34"/>
      <c r="AA38" s="34"/>
      <c r="AB38" s="34"/>
      <c r="AC38" s="34"/>
      <c r="AD38" s="34"/>
      <c r="AE38" s="34"/>
    </row>
    <row r="39" spans="1:31" s="4" customFormat="1" ht="16.5" customHeight="1" x14ac:dyDescent="0.15">
      <c r="B39" s="4" t="s">
        <v>26</v>
      </c>
      <c r="I39" s="4" t="s">
        <v>27</v>
      </c>
      <c r="J39" s="331"/>
      <c r="K39" s="332"/>
      <c r="L39" s="332"/>
      <c r="M39" s="332"/>
      <c r="N39" s="332"/>
      <c r="O39" s="332"/>
      <c r="P39" s="332"/>
      <c r="Q39" s="153"/>
      <c r="R39" s="153"/>
      <c r="S39" s="153"/>
      <c r="T39" s="153"/>
      <c r="U39" s="153"/>
      <c r="V39" s="153"/>
      <c r="W39" s="153"/>
      <c r="X39" s="153"/>
      <c r="Y39" s="153"/>
      <c r="Z39" s="153"/>
      <c r="AA39" s="153"/>
      <c r="AB39" s="153"/>
      <c r="AC39" s="153"/>
      <c r="AD39" s="153"/>
      <c r="AE39" s="153"/>
    </row>
    <row r="40" spans="1:31" s="4" customFormat="1" ht="16.5" customHeight="1" x14ac:dyDescent="0.15">
      <c r="B40" s="4" t="s">
        <v>36</v>
      </c>
      <c r="J40" s="266"/>
      <c r="K40" s="266"/>
      <c r="L40" s="266"/>
      <c r="M40" s="266"/>
      <c r="N40" s="266"/>
      <c r="O40" s="266"/>
      <c r="P40" s="266"/>
      <c r="Q40" s="266"/>
      <c r="R40" s="266"/>
      <c r="S40" s="266"/>
      <c r="T40" s="266"/>
      <c r="U40" s="266"/>
      <c r="V40" s="266"/>
      <c r="W40" s="266"/>
      <c r="X40" s="266"/>
      <c r="Y40" s="266"/>
      <c r="Z40" s="266"/>
      <c r="AA40" s="266"/>
      <c r="AB40" s="266"/>
      <c r="AC40" s="266"/>
      <c r="AD40" s="266"/>
      <c r="AE40" s="266"/>
    </row>
    <row r="41" spans="1:31" s="4" customFormat="1" ht="16.5" customHeight="1" x14ac:dyDescent="0.15">
      <c r="B41" s="4" t="s">
        <v>29</v>
      </c>
      <c r="J41" s="331"/>
      <c r="K41" s="332"/>
      <c r="L41" s="332"/>
      <c r="M41" s="332"/>
      <c r="N41" s="332"/>
      <c r="O41" s="332"/>
      <c r="P41" s="332"/>
      <c r="Q41" s="332"/>
      <c r="R41" s="332"/>
      <c r="S41" s="332"/>
      <c r="T41" s="153"/>
      <c r="U41" s="153"/>
      <c r="V41" s="153"/>
      <c r="W41" s="153"/>
      <c r="X41" s="153"/>
      <c r="Y41" s="153"/>
      <c r="Z41" s="153"/>
      <c r="AA41" s="153"/>
      <c r="AB41" s="153"/>
      <c r="AC41" s="153"/>
      <c r="AD41" s="153"/>
      <c r="AE41" s="153"/>
    </row>
    <row r="42" spans="1:31" s="4" customFormat="1" ht="16.5" customHeight="1" x14ac:dyDescent="0.15">
      <c r="A42" s="30"/>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row>
    <row r="43" spans="1:31" s="4" customFormat="1" ht="16.5" customHeight="1" x14ac:dyDescent="0.15">
      <c r="B43" s="4" t="s">
        <v>931</v>
      </c>
      <c r="I43" s="15"/>
      <c r="J43" s="266"/>
      <c r="K43" s="266"/>
      <c r="L43" s="266"/>
      <c r="M43" s="266"/>
      <c r="N43" s="266"/>
      <c r="O43" s="266"/>
      <c r="P43" s="266"/>
      <c r="Q43" s="266"/>
      <c r="R43" s="266"/>
      <c r="S43" s="266"/>
      <c r="T43" s="266"/>
      <c r="U43" s="266"/>
      <c r="V43" s="266"/>
      <c r="W43" s="266"/>
      <c r="X43" s="266"/>
      <c r="Y43" s="266"/>
      <c r="Z43" s="266"/>
      <c r="AA43" s="266"/>
      <c r="AB43" s="266"/>
      <c r="AC43" s="266"/>
      <c r="AD43" s="266"/>
      <c r="AE43" s="266"/>
    </row>
    <row r="44" spans="1:31" s="4" customFormat="1" ht="16.5" customHeight="1" x14ac:dyDescent="0.15">
      <c r="B44" s="4" t="s">
        <v>932</v>
      </c>
      <c r="J44" s="266"/>
      <c r="K44" s="266"/>
      <c r="L44" s="266"/>
      <c r="M44" s="266"/>
      <c r="N44" s="266"/>
      <c r="O44" s="266"/>
      <c r="P44" s="266"/>
      <c r="Q44" s="266"/>
      <c r="R44" s="266"/>
      <c r="S44" s="266"/>
      <c r="T44" s="266"/>
      <c r="U44" s="266"/>
      <c r="V44" s="266"/>
      <c r="W44" s="266"/>
      <c r="X44" s="266"/>
      <c r="Y44" s="266"/>
      <c r="Z44" s="266"/>
      <c r="AA44" s="266"/>
      <c r="AB44" s="266"/>
      <c r="AC44" s="266"/>
      <c r="AD44" s="266"/>
      <c r="AE44" s="266"/>
    </row>
    <row r="45" spans="1:31" s="4" customFormat="1" ht="16.5" customHeight="1" x14ac:dyDescent="0.15">
      <c r="I45" s="139" t="s">
        <v>933</v>
      </c>
      <c r="J45" s="140"/>
      <c r="K45" s="140"/>
      <c r="L45" s="140"/>
      <c r="M45" s="102"/>
      <c r="N45" s="102" t="s">
        <v>752</v>
      </c>
      <c r="O45" s="323"/>
      <c r="P45" s="323"/>
      <c r="Q45" s="323"/>
      <c r="R45" s="323"/>
      <c r="S45" s="102" t="s">
        <v>934</v>
      </c>
      <c r="T45" s="140" t="s">
        <v>935</v>
      </c>
      <c r="U45" s="333"/>
      <c r="V45" s="333"/>
      <c r="W45" s="333"/>
      <c r="X45" s="333"/>
      <c r="Y45" s="102" t="s">
        <v>756</v>
      </c>
      <c r="Z45" s="34"/>
      <c r="AA45" s="34"/>
      <c r="AB45" s="34"/>
      <c r="AC45" s="34"/>
      <c r="AD45" s="34"/>
      <c r="AE45" s="34"/>
    </row>
    <row r="46" spans="1:31" s="4" customFormat="1" ht="16.5" customHeight="1" x14ac:dyDescent="0.15">
      <c r="B46" s="4" t="s">
        <v>26</v>
      </c>
      <c r="I46" s="4" t="s">
        <v>27</v>
      </c>
      <c r="J46" s="331"/>
      <c r="K46" s="332"/>
      <c r="L46" s="332"/>
      <c r="M46" s="332"/>
      <c r="N46" s="332"/>
      <c r="O46" s="332"/>
      <c r="P46" s="332"/>
      <c r="Q46" s="153"/>
      <c r="R46" s="153"/>
      <c r="S46" s="153"/>
      <c r="T46" s="153"/>
      <c r="U46" s="153"/>
      <c r="V46" s="153"/>
      <c r="W46" s="153"/>
      <c r="X46" s="153"/>
      <c r="Y46" s="153"/>
      <c r="Z46" s="153"/>
      <c r="AA46" s="153"/>
      <c r="AB46" s="153"/>
      <c r="AC46" s="153"/>
      <c r="AD46" s="153"/>
      <c r="AE46" s="153"/>
    </row>
    <row r="47" spans="1:31" s="4" customFormat="1" ht="16.5" customHeight="1" x14ac:dyDescent="0.15">
      <c r="B47" s="4" t="s">
        <v>36</v>
      </c>
      <c r="J47" s="266"/>
      <c r="K47" s="266"/>
      <c r="L47" s="266"/>
      <c r="M47" s="266"/>
      <c r="N47" s="266"/>
      <c r="O47" s="266"/>
      <c r="P47" s="266"/>
      <c r="Q47" s="266"/>
      <c r="R47" s="266"/>
      <c r="S47" s="266"/>
      <c r="T47" s="266"/>
      <c r="U47" s="266"/>
      <c r="V47" s="266"/>
      <c r="W47" s="266"/>
      <c r="X47" s="266"/>
      <c r="Y47" s="266"/>
      <c r="Z47" s="266"/>
      <c r="AA47" s="266"/>
      <c r="AB47" s="266"/>
      <c r="AC47" s="266"/>
      <c r="AD47" s="266"/>
      <c r="AE47" s="266"/>
    </row>
    <row r="48" spans="1:31" s="4" customFormat="1" ht="16.5" customHeight="1" x14ac:dyDescent="0.15">
      <c r="B48" s="4" t="s">
        <v>29</v>
      </c>
      <c r="J48" s="331"/>
      <c r="K48" s="332"/>
      <c r="L48" s="332"/>
      <c r="M48" s="332"/>
      <c r="N48" s="332"/>
      <c r="O48" s="332"/>
      <c r="P48" s="332"/>
      <c r="Q48" s="332"/>
      <c r="R48" s="332"/>
      <c r="S48" s="332"/>
      <c r="T48" s="153"/>
      <c r="U48" s="153"/>
      <c r="V48" s="153"/>
      <c r="W48" s="153"/>
      <c r="X48" s="153"/>
      <c r="Y48" s="153"/>
      <c r="Z48" s="153"/>
      <c r="AA48" s="153"/>
      <c r="AB48" s="153"/>
      <c r="AC48" s="153"/>
      <c r="AD48" s="153"/>
      <c r="AE48" s="153"/>
    </row>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54">
    <mergeCell ref="J30:AE30"/>
    <mergeCell ref="J37:AE37"/>
    <mergeCell ref="J44:AE44"/>
    <mergeCell ref="O45:R45"/>
    <mergeCell ref="U45:X45"/>
    <mergeCell ref="O31:R31"/>
    <mergeCell ref="U31:X31"/>
    <mergeCell ref="J43:AE43"/>
    <mergeCell ref="J46:P46"/>
    <mergeCell ref="J47:AE47"/>
    <mergeCell ref="J48:S48"/>
    <mergeCell ref="J41:S41"/>
    <mergeCell ref="J19:S19"/>
    <mergeCell ref="J21:L21"/>
    <mergeCell ref="R21:W21"/>
    <mergeCell ref="J33:AE33"/>
    <mergeCell ref="J34:S34"/>
    <mergeCell ref="J32:P32"/>
    <mergeCell ref="J36:AE36"/>
    <mergeCell ref="O38:R38"/>
    <mergeCell ref="U38:X38"/>
    <mergeCell ref="J39:P39"/>
    <mergeCell ref="J40:AE40"/>
    <mergeCell ref="J29:AE29"/>
    <mergeCell ref="J27:S27"/>
    <mergeCell ref="AA21:AD21"/>
    <mergeCell ref="I6:AE6"/>
    <mergeCell ref="J7:L7"/>
    <mergeCell ref="S7:V7"/>
    <mergeCell ref="AB7:AD7"/>
    <mergeCell ref="J8:AE8"/>
    <mergeCell ref="J10:AE10"/>
    <mergeCell ref="J11:S11"/>
    <mergeCell ref="J13:L13"/>
    <mergeCell ref="R13:W13"/>
    <mergeCell ref="AA13:AD13"/>
    <mergeCell ref="I14:AE14"/>
    <mergeCell ref="I22:AE22"/>
    <mergeCell ref="J9:P9"/>
    <mergeCell ref="J26:AE26"/>
    <mergeCell ref="J5:L5"/>
    <mergeCell ref="R5:W5"/>
    <mergeCell ref="AA5:AD5"/>
    <mergeCell ref="J15:L15"/>
    <mergeCell ref="S15:V15"/>
    <mergeCell ref="AB15:AD15"/>
    <mergeCell ref="J16:AE16"/>
    <mergeCell ref="J17:P17"/>
    <mergeCell ref="J25:P25"/>
    <mergeCell ref="J23:L23"/>
    <mergeCell ref="S23:V23"/>
    <mergeCell ref="AB23:AD23"/>
    <mergeCell ref="J24:AE24"/>
    <mergeCell ref="J18:AE18"/>
  </mergeCells>
  <phoneticPr fontId="18"/>
  <dataValidations count="1">
    <dataValidation type="list" allowBlank="1" showInputMessage="1" showErrorMessage="1" sqref="J5:L5 J7:L7 J15:L15 J21:L21 J13:L13 J23:L23" xr:uid="{00000000-0002-0000-0C00-000000000000}">
      <formula1>"一級,二級,木造"</formula1>
    </dataValidation>
  </dataValidations>
  <pageMargins left="0.70866141732283472" right="0.70866141732283472" top="0.74803149606299213" bottom="0.74803149606299213" header="0.31496062992125984" footer="0.31496062992125984"/>
  <pageSetup paperSize="9" fitToHeight="5"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1000000}">
          <x14:formula1>
            <xm:f>説明!$J$9:$J$56</xm:f>
          </x14:formula1>
          <xm:sqref>R5:W5 O45:R45 R13:W13 O31:R31 O38:R38 R21:W21</xm:sqref>
        </x14:dataValidation>
        <x14:dataValidation type="list" allowBlank="1" showInputMessage="1" showErrorMessage="1" xr:uid="{00000000-0002-0000-0C00-000002000000}">
          <x14:formula1>
            <xm:f>説明!$K$9:$K$56</xm:f>
          </x14:formula1>
          <xm:sqref>S7:V7 S15:V15 S23:V23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4"/>
  <sheetViews>
    <sheetView view="pageBreakPreview" zoomScaleNormal="100" zoomScaleSheetLayoutView="100" workbookViewId="0">
      <selection activeCell="C33" sqref="C33"/>
    </sheetView>
  </sheetViews>
  <sheetFormatPr defaultRowHeight="13.5" x14ac:dyDescent="0.15"/>
  <cols>
    <col min="1" max="1" width="23.875" style="125" customWidth="1"/>
    <col min="2" max="2" width="61" style="125" customWidth="1"/>
    <col min="3" max="3" width="3.875" style="125" customWidth="1"/>
  </cols>
  <sheetData>
    <row r="1" spans="1:3" ht="18.75" x14ac:dyDescent="0.15">
      <c r="A1" s="334" t="s">
        <v>992</v>
      </c>
      <c r="B1" s="334"/>
      <c r="C1" s="334"/>
    </row>
    <row r="2" spans="1:3" x14ac:dyDescent="0.15">
      <c r="A2" s="151"/>
    </row>
    <row r="3" spans="1:3" x14ac:dyDescent="0.15">
      <c r="A3" s="151"/>
    </row>
    <row r="4" spans="1:3" x14ac:dyDescent="0.15">
      <c r="A4" s="151"/>
    </row>
    <row r="5" spans="1:3" ht="20.100000000000001" customHeight="1" x14ac:dyDescent="0.15">
      <c r="A5" s="150" t="s">
        <v>995</v>
      </c>
      <c r="B5" s="179" t="str">
        <f>IF(設計住宅性能評価申請書!J48="","",設計住宅性能評価申請書!J48)</f>
        <v/>
      </c>
    </row>
    <row r="6" spans="1:3" ht="20.100000000000001" customHeight="1" x14ac:dyDescent="0.15">
      <c r="A6" s="150" t="s">
        <v>996</v>
      </c>
    </row>
    <row r="7" spans="1:3" ht="14.25" x14ac:dyDescent="0.15">
      <c r="A7" s="150"/>
    </row>
    <row r="8" spans="1:3" x14ac:dyDescent="0.15">
      <c r="A8" s="151"/>
    </row>
    <row r="9" spans="1:3" x14ac:dyDescent="0.15">
      <c r="A9" s="151"/>
    </row>
    <row r="10" spans="1:3" x14ac:dyDescent="0.15">
      <c r="A10" s="151"/>
    </row>
    <row r="11" spans="1:3" x14ac:dyDescent="0.15">
      <c r="A11" s="151"/>
    </row>
    <row r="12" spans="1:3" ht="20.100000000000001" customHeight="1" x14ac:dyDescent="0.15">
      <c r="A12" s="335" t="s">
        <v>993</v>
      </c>
      <c r="B12" s="335"/>
      <c r="C12" s="335"/>
    </row>
    <row r="13" spans="1:3" x14ac:dyDescent="0.15">
      <c r="A13" s="151"/>
    </row>
    <row r="14" spans="1:3" x14ac:dyDescent="0.15">
      <c r="A14" s="151"/>
    </row>
    <row r="15" spans="1:3" x14ac:dyDescent="0.15">
      <c r="A15" s="151"/>
    </row>
    <row r="16" spans="1:3" ht="14.25" x14ac:dyDescent="0.15">
      <c r="A16" s="150"/>
    </row>
    <row r="17" spans="1:2" ht="14.25" x14ac:dyDescent="0.15">
      <c r="A17" s="150"/>
    </row>
    <row r="18" spans="1:2" ht="20.100000000000001" customHeight="1" x14ac:dyDescent="0.15">
      <c r="A18" s="150" t="s">
        <v>997</v>
      </c>
    </row>
    <row r="19" spans="1:2" ht="20.100000000000001" customHeight="1" x14ac:dyDescent="0.15">
      <c r="A19" s="207" t="s">
        <v>1141</v>
      </c>
      <c r="B19" s="150" t="s">
        <v>998</v>
      </c>
    </row>
    <row r="20" spans="1:2" ht="20.100000000000001" customHeight="1" x14ac:dyDescent="0.15">
      <c r="A20" s="150" t="s">
        <v>999</v>
      </c>
    </row>
    <row r="21" spans="1:2" x14ac:dyDescent="0.15">
      <c r="A21" s="151"/>
    </row>
    <row r="22" spans="1:2" x14ac:dyDescent="0.15">
      <c r="A22" s="151"/>
    </row>
    <row r="23" spans="1:2" ht="20.100000000000001" customHeight="1" x14ac:dyDescent="0.15">
      <c r="A23" s="151" t="s">
        <v>1074</v>
      </c>
      <c r="B23" s="179" t="str">
        <f>IF(設計住宅性能評価申請書!F77="","",設計住宅性能評価申請書!F77)</f>
        <v/>
      </c>
    </row>
    <row r="24" spans="1:2" ht="20.100000000000001" customHeight="1" x14ac:dyDescent="0.15">
      <c r="A24" s="151"/>
    </row>
    <row r="25" spans="1:2" ht="20.100000000000001" customHeight="1" x14ac:dyDescent="0.15">
      <c r="A25" s="151" t="s">
        <v>1001</v>
      </c>
      <c r="B25" s="179" t="str">
        <f>IF(設計住宅性能評価申請書!B134="","",設計住宅性能評価申請書!B134)</f>
        <v/>
      </c>
    </row>
    <row r="26" spans="1:2" ht="20.100000000000001" customHeight="1" x14ac:dyDescent="0.15">
      <c r="A26" s="151"/>
    </row>
    <row r="27" spans="1:2" ht="20.100000000000001" customHeight="1" x14ac:dyDescent="0.15">
      <c r="A27" s="151"/>
    </row>
    <row r="28" spans="1:2" ht="20.100000000000001" customHeight="1" x14ac:dyDescent="0.15">
      <c r="A28" s="151"/>
    </row>
    <row r="29" spans="1:2" ht="20.100000000000001" customHeight="1" x14ac:dyDescent="0.15">
      <c r="A29" s="208" t="s">
        <v>1113</v>
      </c>
      <c r="B29" s="178"/>
    </row>
    <row r="30" spans="1:2" ht="20.100000000000001" customHeight="1" x14ac:dyDescent="0.15">
      <c r="A30" s="151"/>
    </row>
    <row r="31" spans="1:2" ht="20.100000000000001" customHeight="1" x14ac:dyDescent="0.15">
      <c r="A31" s="151" t="s">
        <v>994</v>
      </c>
      <c r="B31" s="179" t="str">
        <f>IF(設計住宅性能評価申請書!J44="","",設計住宅性能評価申請書!J44)</f>
        <v/>
      </c>
    </row>
    <row r="32" spans="1:2" ht="20.100000000000001" customHeight="1" x14ac:dyDescent="0.15">
      <c r="A32" s="151"/>
    </row>
    <row r="33" spans="1:2" ht="20.100000000000001" customHeight="1" x14ac:dyDescent="0.15">
      <c r="A33" s="151" t="s">
        <v>1000</v>
      </c>
      <c r="B33" s="179" t="str">
        <f>IF(設計住宅性能評価申請書!J42="","",設計住宅性能評価申請書!J42)</f>
        <v/>
      </c>
    </row>
    <row r="34" spans="1:2" ht="20.100000000000001" customHeight="1" x14ac:dyDescent="0.15">
      <c r="A34" s="151"/>
    </row>
  </sheetData>
  <mergeCells count="2">
    <mergeCell ref="A1:C1"/>
    <mergeCell ref="A12:C12"/>
  </mergeCells>
  <phoneticPr fontId="18"/>
  <dataValidations count="1">
    <dataValidation type="list" allowBlank="1" showInputMessage="1" showErrorMessage="1" sqref="A19" xr:uid="{00000000-0002-0000-0D00-000000000000}">
      <formula1>"設計住宅性能評価,建設住宅性能評価,変更設計住宅性能評価,変更建設住宅性能評価"</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45"/>
  <sheetViews>
    <sheetView view="pageBreakPreview" topLeftCell="A5" zoomScaleNormal="100" zoomScaleSheetLayoutView="100" workbookViewId="0">
      <selection activeCell="A19" sqref="A19"/>
    </sheetView>
  </sheetViews>
  <sheetFormatPr defaultRowHeight="13.5" x14ac:dyDescent="0.15"/>
  <cols>
    <col min="1" max="1" width="23.875" style="125" customWidth="1"/>
    <col min="2" max="2" width="61" style="125" customWidth="1"/>
    <col min="3" max="3" width="3.875" style="125" customWidth="1"/>
  </cols>
  <sheetData>
    <row r="1" spans="1:3" ht="18.75" x14ac:dyDescent="0.15">
      <c r="A1" s="334" t="s">
        <v>992</v>
      </c>
      <c r="B1" s="334"/>
      <c r="C1" s="334"/>
    </row>
    <row r="2" spans="1:3" x14ac:dyDescent="0.15">
      <c r="A2" s="151"/>
    </row>
    <row r="3" spans="1:3" x14ac:dyDescent="0.15">
      <c r="A3" s="151"/>
    </row>
    <row r="4" spans="1:3" x14ac:dyDescent="0.15">
      <c r="A4" s="151"/>
    </row>
    <row r="5" spans="1:3" ht="20.100000000000001" customHeight="1" x14ac:dyDescent="0.15">
      <c r="A5" s="150" t="s">
        <v>995</v>
      </c>
      <c r="B5" s="177" t="str">
        <f>IF(設計住宅性能評価申請書!J48="","",設計住宅性能評価申請書!J48)</f>
        <v/>
      </c>
    </row>
    <row r="6" spans="1:3" ht="20.100000000000001" customHeight="1" x14ac:dyDescent="0.15">
      <c r="A6" s="150" t="s">
        <v>996</v>
      </c>
    </row>
    <row r="7" spans="1:3" ht="14.25" x14ac:dyDescent="0.15">
      <c r="A7" s="150"/>
    </row>
    <row r="8" spans="1:3" x14ac:dyDescent="0.15">
      <c r="A8" s="151"/>
    </row>
    <row r="9" spans="1:3" x14ac:dyDescent="0.15">
      <c r="A9" s="151"/>
    </row>
    <row r="10" spans="1:3" x14ac:dyDescent="0.15">
      <c r="A10" s="151"/>
    </row>
    <row r="11" spans="1:3" x14ac:dyDescent="0.15">
      <c r="A11" s="151"/>
    </row>
    <row r="12" spans="1:3" ht="20.100000000000001" customHeight="1" x14ac:dyDescent="0.15">
      <c r="A12" s="335" t="s">
        <v>993</v>
      </c>
      <c r="B12" s="335"/>
      <c r="C12" s="335"/>
    </row>
    <row r="13" spans="1:3" x14ac:dyDescent="0.15">
      <c r="A13" s="151"/>
    </row>
    <row r="14" spans="1:3" x14ac:dyDescent="0.15">
      <c r="A14" s="151"/>
    </row>
    <row r="15" spans="1:3" x14ac:dyDescent="0.15">
      <c r="A15" s="151"/>
    </row>
    <row r="16" spans="1:3" ht="14.25" x14ac:dyDescent="0.15">
      <c r="A16" s="150"/>
    </row>
    <row r="17" spans="1:2" ht="14.25" x14ac:dyDescent="0.15">
      <c r="A17" s="150"/>
    </row>
    <row r="18" spans="1:2" ht="20.100000000000001" customHeight="1" x14ac:dyDescent="0.15">
      <c r="A18" s="150" t="s">
        <v>997</v>
      </c>
    </row>
    <row r="19" spans="1:2" ht="20.100000000000001" customHeight="1" x14ac:dyDescent="0.15">
      <c r="A19" s="215" t="s">
        <v>1141</v>
      </c>
      <c r="B19" s="150" t="s">
        <v>998</v>
      </c>
    </row>
    <row r="20" spans="1:2" ht="20.100000000000001" customHeight="1" x14ac:dyDescent="0.15">
      <c r="A20" s="150" t="s">
        <v>999</v>
      </c>
    </row>
    <row r="21" spans="1:2" x14ac:dyDescent="0.15">
      <c r="A21" s="151"/>
    </row>
    <row r="22" spans="1:2" x14ac:dyDescent="0.15">
      <c r="A22" s="151"/>
    </row>
    <row r="23" spans="1:2" ht="20.100000000000001" customHeight="1" x14ac:dyDescent="0.15">
      <c r="A23" s="151" t="s">
        <v>1074</v>
      </c>
      <c r="B23" s="206" t="str">
        <f>IF(設計住宅性能評価申請書!F77="","",設計住宅性能評価申請書!F77)</f>
        <v/>
      </c>
    </row>
    <row r="24" spans="1:2" ht="20.100000000000001" customHeight="1" x14ac:dyDescent="0.15">
      <c r="A24" s="151"/>
    </row>
    <row r="25" spans="1:2" ht="20.100000000000001" customHeight="1" x14ac:dyDescent="0.15">
      <c r="A25" s="151" t="s">
        <v>1001</v>
      </c>
      <c r="B25" s="206" t="str">
        <f>IF(設計住宅性能評価申請書!B134="","",設計住宅性能評価申請書!B134)</f>
        <v/>
      </c>
    </row>
    <row r="26" spans="1:2" ht="20.100000000000001" customHeight="1" x14ac:dyDescent="0.15">
      <c r="A26" s="151"/>
    </row>
    <row r="27" spans="1:2" ht="20.100000000000001" customHeight="1" x14ac:dyDescent="0.15">
      <c r="A27" s="151"/>
    </row>
    <row r="28" spans="1:2" ht="20.100000000000001" customHeight="1" x14ac:dyDescent="0.15">
      <c r="A28" s="151"/>
    </row>
    <row r="29" spans="1:2" ht="20.100000000000001" customHeight="1" x14ac:dyDescent="0.15">
      <c r="A29" s="175" t="s">
        <v>1112</v>
      </c>
    </row>
    <row r="30" spans="1:2" ht="20.100000000000001" customHeight="1" x14ac:dyDescent="0.15">
      <c r="A30" s="151"/>
    </row>
    <row r="31" spans="1:2" ht="20.100000000000001" customHeight="1" x14ac:dyDescent="0.15">
      <c r="A31" s="176" t="s">
        <v>994</v>
      </c>
      <c r="B31" s="177" t="str">
        <f>IF(設計住宅性能評価申請書!J44="","",設計住宅性能評価申請書!J44)</f>
        <v/>
      </c>
    </row>
    <row r="32" spans="1:2" ht="20.100000000000001" customHeight="1" x14ac:dyDescent="0.15">
      <c r="A32" s="176"/>
    </row>
    <row r="33" spans="1:3" ht="20.100000000000001" customHeight="1" x14ac:dyDescent="0.15">
      <c r="A33" s="176" t="s">
        <v>1000</v>
      </c>
      <c r="B33" s="177" t="str">
        <f>IF(設計住宅性能評価申請書!J42="","",設計住宅性能評価申請書!J42)</f>
        <v/>
      </c>
      <c r="C33" s="178"/>
    </row>
    <row r="34" spans="1:3" ht="20.100000000000001" customHeight="1" x14ac:dyDescent="0.15">
      <c r="A34" s="176"/>
      <c r="C34" s="178"/>
    </row>
    <row r="35" spans="1:3" ht="20.100000000000001" customHeight="1" x14ac:dyDescent="0.15">
      <c r="A35" s="176" t="s">
        <v>994</v>
      </c>
      <c r="B35" s="177" t="str">
        <f>IF(第二面別紙!J8="","",第二面別紙!J8)</f>
        <v/>
      </c>
      <c r="C35" s="178"/>
    </row>
    <row r="36" spans="1:3" ht="20.100000000000001" customHeight="1" x14ac:dyDescent="0.15">
      <c r="A36" s="176"/>
      <c r="C36" s="178"/>
    </row>
    <row r="37" spans="1:3" ht="20.100000000000001" customHeight="1" x14ac:dyDescent="0.15">
      <c r="A37" s="176" t="s">
        <v>1000</v>
      </c>
      <c r="B37" s="177" t="str">
        <f>IF(第二面別紙!J6="","",第二面別紙!J6)</f>
        <v/>
      </c>
      <c r="C37" s="178"/>
    </row>
    <row r="38" spans="1:3" ht="20.100000000000001" customHeight="1" x14ac:dyDescent="0.15">
      <c r="A38" s="178"/>
      <c r="C38" s="178"/>
    </row>
    <row r="39" spans="1:3" ht="20.100000000000001" customHeight="1" x14ac:dyDescent="0.15">
      <c r="A39" s="176" t="s">
        <v>994</v>
      </c>
      <c r="B39" s="177" t="str">
        <f>IF(第二面別紙!J14="","",第二面別紙!J14)</f>
        <v/>
      </c>
      <c r="C39" s="178"/>
    </row>
    <row r="40" spans="1:3" ht="20.100000000000001" customHeight="1" x14ac:dyDescent="0.15">
      <c r="A40" s="176"/>
      <c r="C40" s="178"/>
    </row>
    <row r="41" spans="1:3" ht="20.100000000000001" customHeight="1" x14ac:dyDescent="0.15">
      <c r="A41" s="176" t="s">
        <v>1000</v>
      </c>
      <c r="B41" s="177" t="str">
        <f>IF(第二面別紙!J12="","",第二面別紙!J12)</f>
        <v/>
      </c>
      <c r="C41" s="178"/>
    </row>
    <row r="42" spans="1:3" ht="20.100000000000001" customHeight="1" x14ac:dyDescent="0.15">
      <c r="A42" s="178"/>
      <c r="C42" s="178"/>
    </row>
    <row r="43" spans="1:3" ht="20.100000000000001" customHeight="1" x14ac:dyDescent="0.15">
      <c r="A43" s="176" t="s">
        <v>994</v>
      </c>
      <c r="B43" s="177" t="str">
        <f>IF(第二面別紙!J20="","",第二面別紙!J20)</f>
        <v/>
      </c>
      <c r="C43" s="178"/>
    </row>
    <row r="44" spans="1:3" ht="20.100000000000001" customHeight="1" x14ac:dyDescent="0.15">
      <c r="A44" s="176"/>
      <c r="C44" s="178"/>
    </row>
    <row r="45" spans="1:3" ht="20.100000000000001" customHeight="1" x14ac:dyDescent="0.15">
      <c r="A45" s="176" t="s">
        <v>1000</v>
      </c>
      <c r="B45" s="177" t="str">
        <f>IF(第二面別紙!J18="","",第二面別紙!J18)</f>
        <v/>
      </c>
      <c r="C45" s="178"/>
    </row>
  </sheetData>
  <sheetProtection password="CC71" sheet="1" objects="1" scenarios="1"/>
  <mergeCells count="2">
    <mergeCell ref="A1:C1"/>
    <mergeCell ref="A12:C12"/>
  </mergeCells>
  <phoneticPr fontId="18"/>
  <dataValidations count="1">
    <dataValidation type="list" allowBlank="1" showInputMessage="1" showErrorMessage="1" sqref="A19" xr:uid="{00000000-0002-0000-0E00-000000000000}">
      <formula1>"設計住宅性能評価,建設住宅性能評価,変更設計住宅性能評価,変更建設住宅性能評価"</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7"/>
  <sheetViews>
    <sheetView zoomScale="85" zoomScaleNormal="85" workbookViewId="0">
      <pane ySplit="6" topLeftCell="A46" activePane="bottomLeft" state="frozen"/>
      <selection activeCell="A79" sqref="A79"/>
      <selection pane="bottomLeft" activeCell="E69" sqref="E69"/>
    </sheetView>
  </sheetViews>
  <sheetFormatPr defaultRowHeight="13.5" x14ac:dyDescent="0.15"/>
  <cols>
    <col min="1" max="1" width="15.625" style="2" customWidth="1"/>
    <col min="2" max="2" width="18.625" style="2" customWidth="1"/>
    <col min="3" max="3" width="27.625" style="2" customWidth="1"/>
    <col min="4" max="4" width="15.625" style="2" customWidth="1"/>
    <col min="5" max="5" width="45.625" style="2" customWidth="1"/>
    <col min="6" max="6" width="39.75" style="2" bestFit="1" customWidth="1"/>
    <col min="8" max="8" width="17.125" style="2" customWidth="1"/>
    <col min="9" max="12" width="9" style="2" hidden="1" customWidth="1"/>
  </cols>
  <sheetData>
    <row r="1" spans="1:13" s="2" customFormat="1" x14ac:dyDescent="0.15">
      <c r="J1" s="227" t="s">
        <v>132</v>
      </c>
      <c r="K1" s="228"/>
    </row>
    <row r="2" spans="1:13" s="2" customFormat="1" x14ac:dyDescent="0.15">
      <c r="I2" s="50" t="s">
        <v>133</v>
      </c>
      <c r="J2" s="50" t="s">
        <v>134</v>
      </c>
      <c r="K2" s="50" t="s">
        <v>135</v>
      </c>
      <c r="L2" s="50" t="s">
        <v>136</v>
      </c>
    </row>
    <row r="3" spans="1:13" s="2" customFormat="1" x14ac:dyDescent="0.15">
      <c r="I3" s="2" t="s">
        <v>137</v>
      </c>
      <c r="J3" s="55">
        <v>42573</v>
      </c>
      <c r="L3" s="2">
        <v>42573</v>
      </c>
    </row>
    <row r="6" spans="1:13" x14ac:dyDescent="0.15">
      <c r="A6" s="2" t="s">
        <v>138</v>
      </c>
      <c r="C6" s="2" t="s">
        <v>139</v>
      </c>
      <c r="D6" s="2" t="s">
        <v>140</v>
      </c>
      <c r="E6" s="2" t="s">
        <v>141</v>
      </c>
      <c r="F6" s="2" t="s">
        <v>142</v>
      </c>
    </row>
    <row r="7" spans="1:13" x14ac:dyDescent="0.15">
      <c r="A7" s="6" t="s">
        <v>143</v>
      </c>
      <c r="B7" s="51"/>
      <c r="C7" s="2" t="s">
        <v>144</v>
      </c>
      <c r="D7" s="84" t="s">
        <v>145</v>
      </c>
      <c r="E7" s="2" t="s">
        <v>146</v>
      </c>
      <c r="F7" s="60" t="str">
        <f>IF(wsjob_TARGET_KIND__label="","",wsjob_TARGET_KIND__label)</f>
        <v>建築物</v>
      </c>
    </row>
    <row r="8" spans="1:13" x14ac:dyDescent="0.15">
      <c r="A8" s="6"/>
      <c r="B8" s="49" t="s">
        <v>147</v>
      </c>
      <c r="C8" s="2" t="s">
        <v>148</v>
      </c>
      <c r="D8" s="84">
        <v>101</v>
      </c>
      <c r="E8" s="2" t="s">
        <v>149</v>
      </c>
      <c r="F8" s="60">
        <f>IF(wsjob_JOB_KIND="","",wsjob_JOB_KIND)</f>
        <v>101</v>
      </c>
    </row>
    <row r="9" spans="1:13" x14ac:dyDescent="0.15">
      <c r="A9" s="6"/>
      <c r="B9" s="49" t="s">
        <v>150</v>
      </c>
      <c r="C9" s="2" t="s">
        <v>151</v>
      </c>
      <c r="D9" s="84">
        <v>1</v>
      </c>
      <c r="E9" s="2" t="s">
        <v>152</v>
      </c>
      <c r="F9" s="60">
        <f>IF(wsjob_TARGET_KIND="","",wsjob_TARGET_KIND)</f>
        <v>1</v>
      </c>
    </row>
    <row r="10" spans="1:13" x14ac:dyDescent="0.15">
      <c r="A10" s="44" t="s">
        <v>153</v>
      </c>
      <c r="B10" s="8"/>
      <c r="C10" s="2" t="s">
        <v>154</v>
      </c>
      <c r="D10" s="83" t="s">
        <v>155</v>
      </c>
      <c r="E10" s="2" t="s">
        <v>156</v>
      </c>
      <c r="F10" s="60" t="str">
        <f>IF(shinsei_UKETUKE_NO="","",shinsei_UKETUKE_NO)</f>
        <v>SJK-KA185701490</v>
      </c>
    </row>
    <row r="11" spans="1:13" x14ac:dyDescent="0.15">
      <c r="A11" s="45" t="s">
        <v>157</v>
      </c>
      <c r="B11" s="9"/>
      <c r="C11" s="2" t="s">
        <v>158</v>
      </c>
      <c r="D11" s="85" t="s">
        <v>159</v>
      </c>
      <c r="E11" s="2" t="s">
        <v>160</v>
      </c>
      <c r="F11" s="60" t="str">
        <f>IF(shinsei_HIKIUKE_DATE="","",shinsei_HIKIUKE_DATE)</f>
        <v>2018/05/08</v>
      </c>
    </row>
    <row r="12" spans="1:13" x14ac:dyDescent="0.15">
      <c r="A12" s="56" t="s">
        <v>161</v>
      </c>
      <c r="B12" s="10"/>
      <c r="C12" s="2" t="s">
        <v>162</v>
      </c>
      <c r="D12" s="83" t="s">
        <v>163</v>
      </c>
      <c r="E12" s="2" t="s">
        <v>164</v>
      </c>
      <c r="F12" s="60" t="str">
        <f>IF(shinsei_ISSUE_NO="","",shinsei_ISSUE_NO)</f>
        <v>SJK-KX185701760</v>
      </c>
    </row>
    <row r="13" spans="1:13" x14ac:dyDescent="0.15">
      <c r="A13" s="65" t="s">
        <v>165</v>
      </c>
      <c r="B13" s="68"/>
      <c r="C13" s="2" t="s">
        <v>166</v>
      </c>
      <c r="D13" s="85" t="s">
        <v>167</v>
      </c>
      <c r="E13" s="2" t="s">
        <v>168</v>
      </c>
      <c r="F13" s="84" t="str">
        <f>IF(shinsei_ISSUE_DATE="","",shinsei_ISSUE_DATE)</f>
        <v>2018/05/15</v>
      </c>
      <c r="G13" s="92"/>
      <c r="H13" s="92"/>
      <c r="I13" s="92"/>
      <c r="J13" s="92"/>
      <c r="K13" s="92"/>
      <c r="L13" s="92"/>
      <c r="M13" s="92"/>
    </row>
    <row r="14" spans="1:13" x14ac:dyDescent="0.15">
      <c r="A14" s="66"/>
      <c r="B14" s="89" t="s">
        <v>169</v>
      </c>
      <c r="D14" s="93"/>
      <c r="E14" s="2" t="s">
        <v>170</v>
      </c>
      <c r="F14" s="84" t="str">
        <f>IF(cst_shinsei_ISSUE_DATE="","",TEXT(cst_shinsei_ISSUE_DATE,"e"))</f>
        <v>30</v>
      </c>
      <c r="G14" s="92"/>
      <c r="H14" s="92"/>
      <c r="I14" s="92"/>
      <c r="J14" s="92"/>
      <c r="K14" s="92"/>
      <c r="L14" s="92"/>
      <c r="M14" s="92"/>
    </row>
    <row r="15" spans="1:13" x14ac:dyDescent="0.15">
      <c r="A15" s="66"/>
      <c r="B15" s="89" t="s">
        <v>4</v>
      </c>
      <c r="D15" s="93"/>
      <c r="E15" s="2" t="s">
        <v>171</v>
      </c>
      <c r="F15" s="84" t="str">
        <f>IF(cst_shinsei_ISSUE_DATE="","",TEXT(cst_shinsei_ISSUE_DATE,"m"))</f>
        <v>5</v>
      </c>
      <c r="G15" s="92"/>
      <c r="H15" s="92"/>
      <c r="I15" s="92"/>
      <c r="J15" s="92"/>
      <c r="K15" s="92"/>
      <c r="L15" s="92"/>
      <c r="M15" s="92"/>
    </row>
    <row r="16" spans="1:13" x14ac:dyDescent="0.15">
      <c r="A16" s="67"/>
      <c r="B16" s="89" t="s">
        <v>5</v>
      </c>
      <c r="D16" s="93"/>
      <c r="E16" s="2" t="s">
        <v>172</v>
      </c>
      <c r="F16" s="84" t="str">
        <f>IF(cst_shinsei_ISSUE_DATE="","",TEXT(cst_shinsei_ISSUE_DATE,"d"))</f>
        <v>15</v>
      </c>
      <c r="G16" s="92"/>
      <c r="H16" s="92"/>
      <c r="I16" s="92"/>
      <c r="J16" s="92"/>
      <c r="K16" s="92"/>
      <c r="L16" s="92"/>
      <c r="M16" s="92"/>
    </row>
    <row r="17" spans="1:13" x14ac:dyDescent="0.15">
      <c r="A17" s="90" t="s">
        <v>173</v>
      </c>
      <c r="B17" s="91"/>
      <c r="C17" s="2" t="s">
        <v>174</v>
      </c>
      <c r="D17" s="85">
        <v>43195</v>
      </c>
      <c r="E17" s="2" t="s">
        <v>175</v>
      </c>
      <c r="F17" s="84">
        <f>IF(wskakunin_SHINSEI_DATE="","",wskakunin_SHINSEI_DATE)</f>
        <v>43195</v>
      </c>
      <c r="G17" s="92"/>
      <c r="H17" s="92"/>
      <c r="I17" s="92"/>
      <c r="J17" s="92"/>
      <c r="K17" s="92"/>
      <c r="L17" s="92"/>
      <c r="M17" s="92"/>
    </row>
    <row r="18" spans="1:13" x14ac:dyDescent="0.15">
      <c r="A18" s="90"/>
      <c r="B18" s="89" t="s">
        <v>169</v>
      </c>
      <c r="D18" s="93"/>
      <c r="E18" s="2" t="s">
        <v>176</v>
      </c>
      <c r="F18" s="84" t="str">
        <f>IF(cst_wskakunin_SHINSEI_DATE="","",TEXT(cst_wskakunin_SHINSEI_DATE,"e"))</f>
        <v>30</v>
      </c>
      <c r="G18" s="92"/>
      <c r="H18" s="92"/>
      <c r="I18" s="92"/>
      <c r="J18" s="92"/>
      <c r="K18" s="92"/>
      <c r="L18" s="92"/>
      <c r="M18" s="92"/>
    </row>
    <row r="19" spans="1:13" x14ac:dyDescent="0.15">
      <c r="A19" s="90"/>
      <c r="B19" s="89" t="s">
        <v>4</v>
      </c>
      <c r="D19" s="93"/>
      <c r="E19" s="2" t="s">
        <v>177</v>
      </c>
      <c r="F19" s="84" t="str">
        <f>IF(cst_wskakunin_SHINSEI_DATE="","",TEXT(cst_wskakunin_SHINSEI_DATE,"m"))</f>
        <v>4</v>
      </c>
      <c r="G19" s="92"/>
      <c r="H19" s="92"/>
      <c r="I19" s="92"/>
      <c r="J19" s="92"/>
      <c r="K19" s="92"/>
      <c r="L19" s="92"/>
      <c r="M19" s="92"/>
    </row>
    <row r="20" spans="1:13" x14ac:dyDescent="0.15">
      <c r="A20" s="90"/>
      <c r="B20" s="89" t="s">
        <v>5</v>
      </c>
      <c r="D20" s="93"/>
      <c r="E20" s="2" t="s">
        <v>178</v>
      </c>
      <c r="F20" s="84" t="str">
        <f>IF(cst_wskakunin_SHINSEI_DATE="","",TEXT(cst_wskakunin_SHINSEI_DATE,"d"))</f>
        <v>5</v>
      </c>
      <c r="G20" s="92"/>
      <c r="H20" s="92"/>
      <c r="I20" s="92"/>
      <c r="J20" s="92"/>
      <c r="K20" s="92"/>
      <c r="L20" s="92"/>
      <c r="M20" s="92"/>
    </row>
    <row r="21" spans="1:13" x14ac:dyDescent="0.15">
      <c r="A21" s="46" t="s">
        <v>179</v>
      </c>
      <c r="B21" s="48"/>
      <c r="C21" s="2" t="s">
        <v>180</v>
      </c>
      <c r="D21" s="84" t="s">
        <v>181</v>
      </c>
      <c r="E21" s="2" t="s">
        <v>182</v>
      </c>
      <c r="F21" s="84" t="str">
        <f>IF(shinsei_UKETUKE_OFFICE_ID="","",shinsei_UKETUKE_OFFICE_ID)</f>
        <v>春日部事務所</v>
      </c>
      <c r="G21" s="92"/>
      <c r="H21" s="92"/>
      <c r="I21" s="92"/>
      <c r="J21" s="92"/>
      <c r="K21" s="92"/>
      <c r="L21" s="92"/>
      <c r="M21" s="92"/>
    </row>
    <row r="22" spans="1:13" x14ac:dyDescent="0.15">
      <c r="A22" s="61" t="s">
        <v>183</v>
      </c>
      <c r="B22" s="48" t="s">
        <v>184</v>
      </c>
      <c r="C22" s="2" t="s">
        <v>185</v>
      </c>
      <c r="D22" s="84" t="s">
        <v>186</v>
      </c>
      <c r="E22" s="2" t="s">
        <v>187</v>
      </c>
      <c r="F22" s="84" t="str">
        <f>IF(wskakunin_owner1_JIMU_NAME="", "", wskakunin_owner1_JIMU_NAME)</f>
        <v>RSIアセットマネジメント合同会社</v>
      </c>
      <c r="G22" s="92"/>
      <c r="H22" s="92"/>
      <c r="I22" s="92"/>
      <c r="J22" s="92"/>
      <c r="K22" s="92"/>
      <c r="L22" s="92"/>
      <c r="M22" s="92"/>
    </row>
    <row r="23" spans="1:13" x14ac:dyDescent="0.15">
      <c r="A23" s="59"/>
      <c r="B23" s="48" t="s">
        <v>188</v>
      </c>
      <c r="C23" s="2" t="s">
        <v>189</v>
      </c>
      <c r="D23" s="84" t="s">
        <v>190</v>
      </c>
      <c r="E23" s="2" t="s">
        <v>191</v>
      </c>
      <c r="F23" s="84" t="str">
        <f>IF(wskakunin_owner1_JIMU_NAME_KANA="","",wskakunin_owner1_JIMU_NAME_KANA)</f>
        <v>ｱｰﾙｴｽｱｲｱｾｯﾄﾏﾈｼﾞﾒﾝﾄｺﾞｳﾄﾞｳｶﾞｲｼｬ</v>
      </c>
      <c r="G23" s="92"/>
      <c r="H23" s="92"/>
      <c r="I23" s="92"/>
      <c r="J23" s="92"/>
      <c r="K23" s="92"/>
      <c r="L23" s="92"/>
      <c r="M23" s="92"/>
    </row>
    <row r="24" spans="1:13" x14ac:dyDescent="0.15">
      <c r="A24" s="59"/>
      <c r="B24" s="48" t="s">
        <v>192</v>
      </c>
      <c r="C24" s="2" t="s">
        <v>193</v>
      </c>
      <c r="D24" s="84" t="s">
        <v>194</v>
      </c>
      <c r="E24" s="2" t="s">
        <v>195</v>
      </c>
      <c r="F24" s="84" t="str">
        <f>IF(wskakunin_owner1_POST="", "", wskakunin_owner1_POST)</f>
        <v/>
      </c>
      <c r="G24" s="92"/>
      <c r="H24" s="92"/>
      <c r="I24" s="92"/>
      <c r="J24" s="92"/>
      <c r="K24" s="92"/>
      <c r="L24" s="92"/>
      <c r="M24" s="92"/>
    </row>
    <row r="25" spans="1:13" x14ac:dyDescent="0.15">
      <c r="A25" s="59"/>
      <c r="B25" s="48" t="s">
        <v>188</v>
      </c>
      <c r="C25" s="2" t="s">
        <v>196</v>
      </c>
      <c r="D25" s="84" t="s">
        <v>194</v>
      </c>
      <c r="E25" s="2" t="s">
        <v>197</v>
      </c>
      <c r="F25" s="84" t="str">
        <f>IF(wskakunin_owner1_POST_KANA="","",wskakunin_owner1_POST_KANA)</f>
        <v/>
      </c>
      <c r="G25" s="92"/>
      <c r="H25" s="92"/>
      <c r="I25" s="92"/>
      <c r="J25" s="92"/>
      <c r="K25" s="92"/>
      <c r="L25" s="92"/>
      <c r="M25" s="92"/>
    </row>
    <row r="26" spans="1:13" x14ac:dyDescent="0.15">
      <c r="A26" s="59"/>
      <c r="B26" s="48" t="s">
        <v>198</v>
      </c>
      <c r="C26" s="2" t="s">
        <v>199</v>
      </c>
      <c r="D26" s="84" t="s">
        <v>200</v>
      </c>
      <c r="E26" s="2" t="s">
        <v>201</v>
      </c>
      <c r="F26" s="84" t="str">
        <f>IF(wskakunin_owner1_NAME="", "", wskakunin_owner1_NAME)</f>
        <v>代表社員 松田紳吾</v>
      </c>
      <c r="G26" s="92"/>
      <c r="H26" s="92"/>
      <c r="I26" s="92"/>
      <c r="J26" s="92"/>
      <c r="K26" s="92"/>
      <c r="L26" s="92"/>
      <c r="M26" s="92"/>
    </row>
    <row r="27" spans="1:13" x14ac:dyDescent="0.15">
      <c r="A27" s="58"/>
      <c r="B27" s="48" t="s">
        <v>188</v>
      </c>
      <c r="C27" s="2" t="s">
        <v>202</v>
      </c>
      <c r="D27" s="84" t="s">
        <v>203</v>
      </c>
      <c r="E27" s="2" t="s">
        <v>204</v>
      </c>
      <c r="F27" s="84" t="str">
        <f>IF(wskakunin_owner1_NAME_KANA="","",wskakunin_owner1_NAME_KANA)</f>
        <v>ﾀﾞｲﾋｮｳｼｬｲﾝ ﾏﾂﾀﾞｼﾝｺﾞ</v>
      </c>
      <c r="G27" s="92"/>
      <c r="H27" s="92"/>
      <c r="I27" s="92"/>
      <c r="J27" s="92"/>
      <c r="K27" s="92"/>
      <c r="L27" s="92"/>
      <c r="M27" s="92"/>
    </row>
    <row r="28" spans="1:13" x14ac:dyDescent="0.15">
      <c r="A28" s="58"/>
      <c r="B28" s="82" t="s">
        <v>205</v>
      </c>
      <c r="D28" s="92"/>
      <c r="E28" s="2" t="s">
        <v>206</v>
      </c>
      <c r="F28" s="84" t="str">
        <f>IF(wskakunin_owner1_JIMU_NAME_KANA="",wskakunin_owner1_NAME_KANA,IF(wskakunin_owner1_POST_KANA="",wskakunin_owner1_NAME_KANA,wskakunin_owner1_JIMU_NAME_KANA&amp;"　"&amp;wskakunin_owner1_POST_KANA&amp;"　"&amp;wskakunin_owner1_NAME_KANA))</f>
        <v>ﾀﾞｲﾋｮｳｼｬｲﾝ ﾏﾂﾀﾞｼﾝｺﾞ</v>
      </c>
      <c r="G28" s="92"/>
      <c r="H28" s="92"/>
      <c r="I28" s="92"/>
      <c r="J28" s="92"/>
      <c r="K28" s="92"/>
      <c r="L28" s="92"/>
      <c r="M28" s="92"/>
    </row>
    <row r="29" spans="1:13" x14ac:dyDescent="0.15">
      <c r="A29" s="58"/>
      <c r="B29" s="48" t="s">
        <v>207</v>
      </c>
      <c r="C29" s="2" t="s">
        <v>208</v>
      </c>
      <c r="D29" s="83" t="s">
        <v>209</v>
      </c>
      <c r="E29" s="2" t="s">
        <v>210</v>
      </c>
      <c r="F29" s="84" t="str">
        <f>IF(wskakunin_owner1_ZIP="", "", wskakunin_owner1_ZIP)</f>
        <v>141-0022</v>
      </c>
      <c r="G29" s="92"/>
      <c r="H29" s="92"/>
      <c r="I29" s="92"/>
      <c r="J29" s="92"/>
      <c r="K29" s="92"/>
      <c r="L29" s="92"/>
      <c r="M29" s="92"/>
    </row>
    <row r="30" spans="1:13" x14ac:dyDescent="0.15">
      <c r="A30" s="58"/>
      <c r="B30" s="48" t="s">
        <v>211</v>
      </c>
      <c r="C30" s="2" t="s">
        <v>212</v>
      </c>
      <c r="D30" s="84" t="s">
        <v>213</v>
      </c>
      <c r="E30" s="2" t="s">
        <v>214</v>
      </c>
      <c r="F30" s="84" t="str">
        <f>IF(wskakunin_owner1__address="", "", wskakunin_owner1__address)</f>
        <v>東京都品川区東五反田一丁目2番45号</v>
      </c>
      <c r="G30" s="92"/>
      <c r="H30" s="92"/>
      <c r="I30" s="92"/>
      <c r="J30" s="92"/>
      <c r="K30" s="92"/>
      <c r="L30" s="92"/>
      <c r="M30" s="92"/>
    </row>
    <row r="31" spans="1:13" x14ac:dyDescent="0.15">
      <c r="A31" s="58"/>
      <c r="B31" s="48" t="s">
        <v>215</v>
      </c>
      <c r="C31" s="2" t="s">
        <v>216</v>
      </c>
      <c r="D31" s="83" t="s">
        <v>217</v>
      </c>
      <c r="E31" s="2" t="s">
        <v>218</v>
      </c>
      <c r="F31" s="84" t="str">
        <f>IF(wskakunin_owner1_TEL="", "", wskakunin_owner1_TEL)</f>
        <v>090-2419-4725</v>
      </c>
      <c r="G31" s="92"/>
      <c r="H31" s="92"/>
      <c r="I31" s="92"/>
      <c r="J31" s="92"/>
      <c r="K31" s="92"/>
      <c r="L31" s="92"/>
      <c r="M31" s="92"/>
    </row>
    <row r="32" spans="1:13" x14ac:dyDescent="0.15">
      <c r="A32" s="58"/>
      <c r="B32" s="64" t="s">
        <v>219</v>
      </c>
      <c r="D32" s="92"/>
      <c r="E32" s="2" t="s">
        <v>220</v>
      </c>
      <c r="F32" s="226" t="str">
        <f>IF(wskakunin_owner1_JIMU_NAME="",wskakunin_owner1_NAME,IF(wskakunin_owner1_POST="",wskakunin_owner1_NAME,wskakunin_owner1_JIMU_NAME&amp;"　"&amp;wskakunin_owner1_POST&amp;"　"&amp;wskakunin_owner1_NAME))</f>
        <v>代表社員 松田紳吾</v>
      </c>
      <c r="G32" s="226"/>
      <c r="H32" s="226"/>
      <c r="I32" s="226"/>
      <c r="J32" s="226"/>
      <c r="K32" s="226"/>
      <c r="L32" s="226"/>
      <c r="M32" s="226"/>
    </row>
    <row r="33" spans="1:13" x14ac:dyDescent="0.15">
      <c r="A33" s="58"/>
      <c r="B33" s="63" t="s">
        <v>221</v>
      </c>
      <c r="D33" s="92"/>
      <c r="E33" s="2" t="s">
        <v>222</v>
      </c>
      <c r="F33" s="84" t="str">
        <f>IF(wskakunin_owner1_POST&amp;wskakunin_owner1_NAME="","",IF(wskakunin_owner1_POST="",wskakunin_owner1_NAME,wskakunin_owner1_POST&amp;"　"&amp;wskakunin_owner1_NAME))</f>
        <v>代表社員 松田紳吾</v>
      </c>
      <c r="G33" s="92"/>
      <c r="H33" s="92"/>
      <c r="I33" s="92"/>
      <c r="J33" s="92"/>
      <c r="K33" s="92"/>
      <c r="L33" s="92"/>
      <c r="M33" s="92"/>
    </row>
    <row r="34" spans="1:13" ht="27" customHeight="1" x14ac:dyDescent="0.15">
      <c r="A34" s="58"/>
      <c r="B34" s="64" t="s">
        <v>223</v>
      </c>
      <c r="D34" s="92"/>
      <c r="E34" s="2" t="s">
        <v>224</v>
      </c>
      <c r="F34" s="226" t="str">
        <f>wskakunin_owner1_JIMU_NAME&amp;IF(wskakunin_owner1_JIMU_NAME="","",CHAR(10))&amp;cst_wskakunin_owner1__space2</f>
        <v>RSIアセットマネジメント合同会社
代表社員 松田紳吾</v>
      </c>
      <c r="G34" s="226"/>
      <c r="H34" s="226"/>
      <c r="I34" s="226"/>
      <c r="J34" s="226"/>
      <c r="K34" s="226"/>
      <c r="L34" s="226"/>
      <c r="M34" s="226"/>
    </row>
    <row r="35" spans="1:13" x14ac:dyDescent="0.15">
      <c r="A35" s="58"/>
      <c r="B35" s="64" t="s">
        <v>225</v>
      </c>
      <c r="D35" s="92"/>
      <c r="E35" s="2" t="s">
        <v>226</v>
      </c>
      <c r="F35" s="99" t="str">
        <f>IF(cst_wskakunin_owner1_JIMU_NAME="", cst_wskakunin_owner1_NAME, cst_wskakunin_owner1_JIMU_NAME)</f>
        <v>RSIアセットマネジメント合同会社</v>
      </c>
      <c r="G35" s="99"/>
      <c r="H35" s="99"/>
      <c r="I35" s="99"/>
      <c r="J35" s="99"/>
      <c r="K35" s="99"/>
      <c r="L35" s="99"/>
      <c r="M35" s="99"/>
    </row>
    <row r="36" spans="1:13" x14ac:dyDescent="0.15">
      <c r="A36" s="58"/>
      <c r="B36" s="64" t="s">
        <v>227</v>
      </c>
      <c r="D36" s="92"/>
      <c r="E36" s="2" t="s">
        <v>228</v>
      </c>
      <c r="F36" s="99" t="str">
        <f>IF(cst_wskakunin_owner1_JIMU_NAME="", "", cst_wskakunin_owner1__space2)</f>
        <v>代表社員 松田紳吾</v>
      </c>
      <c r="G36" s="99"/>
      <c r="H36" s="99"/>
      <c r="I36" s="99"/>
      <c r="J36" s="99"/>
      <c r="K36" s="99"/>
      <c r="L36" s="99"/>
      <c r="M36" s="99"/>
    </row>
    <row r="37" spans="1:13" x14ac:dyDescent="0.15">
      <c r="A37" s="46" t="s">
        <v>229</v>
      </c>
      <c r="B37" s="48" t="s">
        <v>230</v>
      </c>
      <c r="C37" s="2" t="s">
        <v>231</v>
      </c>
      <c r="D37" s="84" t="s">
        <v>232</v>
      </c>
      <c r="E37" s="2" t="s">
        <v>233</v>
      </c>
      <c r="F37" s="84" t="str">
        <f>IF(wskakunin_dairi1__sikaku="", "", wskakunin_dairi1__sikaku)</f>
        <v>一級建築士大臣登録第149294号</v>
      </c>
      <c r="G37" s="92"/>
      <c r="H37" s="92"/>
      <c r="I37" s="92"/>
      <c r="J37" s="92"/>
      <c r="K37" s="92"/>
      <c r="L37" s="92"/>
      <c r="M37" s="92"/>
    </row>
    <row r="38" spans="1:13" x14ac:dyDescent="0.15">
      <c r="A38" s="58"/>
      <c r="B38" s="48" t="s">
        <v>198</v>
      </c>
      <c r="C38" s="2" t="s">
        <v>234</v>
      </c>
      <c r="D38" s="84" t="s">
        <v>235</v>
      </c>
      <c r="E38" s="2" t="s">
        <v>236</v>
      </c>
      <c r="F38" s="84" t="str">
        <f>IF(wskakunin_dairi1_NAME="", "", wskakunin_dairi1_NAME)</f>
        <v>新井　啓三</v>
      </c>
      <c r="G38" s="92"/>
      <c r="H38" s="92"/>
      <c r="I38" s="92"/>
      <c r="J38" s="92"/>
      <c r="K38" s="92"/>
      <c r="L38" s="92"/>
      <c r="M38" s="92"/>
    </row>
    <row r="39" spans="1:13" x14ac:dyDescent="0.15">
      <c r="A39" s="58"/>
      <c r="B39" s="48" t="s">
        <v>188</v>
      </c>
      <c r="C39" s="2" t="s">
        <v>237</v>
      </c>
      <c r="D39" s="84" t="s">
        <v>194</v>
      </c>
      <c r="E39" s="2" t="s">
        <v>238</v>
      </c>
      <c r="F39" s="84" t="str">
        <f>IF(wskakunin_dairi1_NAME_KANA="", "", wskakunin_dairi1_NAME_KANA)</f>
        <v/>
      </c>
      <c r="G39" s="92"/>
      <c r="H39" s="92"/>
      <c r="I39" s="92"/>
      <c r="J39" s="92"/>
      <c r="K39" s="92"/>
      <c r="L39" s="92"/>
      <c r="M39" s="92"/>
    </row>
    <row r="40" spans="1:13" x14ac:dyDescent="0.15">
      <c r="A40" s="58"/>
      <c r="B40" s="48" t="s">
        <v>239</v>
      </c>
      <c r="C40" s="2" t="s">
        <v>240</v>
      </c>
      <c r="D40" s="84" t="s">
        <v>241</v>
      </c>
      <c r="E40" s="2" t="s">
        <v>242</v>
      </c>
      <c r="F40" s="84" t="str">
        <f>IF(wskakunin_dairi1_JIMU__sikaku="", "", wskakunin_dairi1_JIMU__sikaku)</f>
        <v>一級建築士事務所埼玉県知事登録第(6)3032号</v>
      </c>
      <c r="G40" s="92"/>
      <c r="H40" s="92"/>
      <c r="I40" s="92"/>
      <c r="J40" s="92"/>
      <c r="K40" s="92"/>
      <c r="L40" s="92"/>
      <c r="M40" s="92"/>
    </row>
    <row r="41" spans="1:13" x14ac:dyDescent="0.15">
      <c r="A41" s="58"/>
      <c r="B41" s="48" t="s">
        <v>243</v>
      </c>
      <c r="C41" s="2" t="s">
        <v>244</v>
      </c>
      <c r="D41" s="84" t="s">
        <v>245</v>
      </c>
      <c r="E41" s="2" t="s">
        <v>246</v>
      </c>
      <c r="F41" s="84" t="str">
        <f>IF(wskakunin_dairi1_JIMU_NAME="", "",wskakunin_dairi1_JIMU_NAME)</f>
        <v>a&amp;a設計工房</v>
      </c>
      <c r="G41" s="92"/>
      <c r="H41" s="92"/>
      <c r="I41" s="92"/>
      <c r="J41" s="92"/>
      <c r="K41" s="92"/>
      <c r="L41" s="92"/>
      <c r="M41" s="92"/>
    </row>
    <row r="42" spans="1:13" x14ac:dyDescent="0.15">
      <c r="A42" s="58"/>
      <c r="B42" s="48" t="s">
        <v>207</v>
      </c>
      <c r="C42" s="2" t="s">
        <v>247</v>
      </c>
      <c r="D42" s="83" t="s">
        <v>248</v>
      </c>
      <c r="E42" s="2" t="s">
        <v>249</v>
      </c>
      <c r="F42" s="84" t="str">
        <f>IF(wskakunin_dairi1_ZIP="", "", wskakunin_dairi1_ZIP)</f>
        <v>340-0114</v>
      </c>
      <c r="G42" s="92"/>
      <c r="H42" s="92"/>
      <c r="I42" s="92"/>
      <c r="J42" s="92"/>
      <c r="K42" s="92"/>
      <c r="L42" s="92"/>
      <c r="M42" s="92"/>
    </row>
    <row r="43" spans="1:13" x14ac:dyDescent="0.15">
      <c r="A43" s="58"/>
      <c r="B43" s="48" t="s">
        <v>250</v>
      </c>
      <c r="C43" s="2" t="s">
        <v>251</v>
      </c>
      <c r="D43" s="84" t="s">
        <v>252</v>
      </c>
      <c r="E43" s="2" t="s">
        <v>253</v>
      </c>
      <c r="F43" s="84" t="str">
        <f>IF(wskakunin_dairi1__address="", "", wskakunin_dairi1__address)</f>
        <v>埼玉県幸手市東2-35-16</v>
      </c>
      <c r="G43" s="92"/>
      <c r="H43" s="92"/>
      <c r="I43" s="92"/>
      <c r="J43" s="92"/>
      <c r="K43" s="92"/>
      <c r="L43" s="92"/>
      <c r="M43" s="92"/>
    </row>
    <row r="44" spans="1:13" x14ac:dyDescent="0.15">
      <c r="A44" s="58"/>
      <c r="B44" s="52" t="s">
        <v>215</v>
      </c>
      <c r="C44" s="2" t="s">
        <v>254</v>
      </c>
      <c r="D44" s="83" t="s">
        <v>255</v>
      </c>
      <c r="E44" s="2" t="s">
        <v>256</v>
      </c>
      <c r="F44" s="84" t="str">
        <f>IF(wskakunin_dairi1_TEL="", "", wskakunin_dairi1_TEL)</f>
        <v>0480-43-9050</v>
      </c>
      <c r="G44" s="92"/>
      <c r="H44" s="92"/>
      <c r="I44" s="92"/>
      <c r="J44" s="92"/>
      <c r="K44" s="92"/>
      <c r="L44" s="92"/>
      <c r="M44" s="92"/>
    </row>
    <row r="45" spans="1:13" x14ac:dyDescent="0.15">
      <c r="A45" s="58"/>
      <c r="B45" s="63" t="s">
        <v>257</v>
      </c>
      <c r="D45" s="92"/>
      <c r="E45" s="2" t="s">
        <v>258</v>
      </c>
      <c r="F45" s="84" t="str">
        <f>IF(wskakunin_dairi1_NAME&amp;wskakunin_dairi1_JIMU_NAME="","",IF(wskakunin_dairi1_JIMU_NAME="",wskakunin_dairi1_NAME,wskakunin_dairi1_JIMU_NAME&amp;"　"&amp;wskakunin_dairi1_NAME))</f>
        <v>a&amp;a設計工房　新井　啓三</v>
      </c>
      <c r="G45" s="92"/>
      <c r="H45" s="92"/>
      <c r="I45" s="92"/>
      <c r="J45" s="92"/>
      <c r="K45" s="92"/>
      <c r="L45" s="92"/>
      <c r="M45" s="92"/>
    </row>
    <row r="46" spans="1:13" x14ac:dyDescent="0.15">
      <c r="A46" s="5" t="s">
        <v>259</v>
      </c>
      <c r="B46" s="49" t="s">
        <v>230</v>
      </c>
      <c r="C46" s="2" t="s">
        <v>260</v>
      </c>
      <c r="D46" s="84" t="s">
        <v>261</v>
      </c>
      <c r="E46" s="2" t="s">
        <v>262</v>
      </c>
      <c r="F46" s="84" t="str">
        <f>IF(wskakunin_sekkei1__sikaku="", "", wskakunin_sekkei1__sikaku)</f>
        <v>一級建築士大臣登録第246674号</v>
      </c>
      <c r="G46" s="92"/>
      <c r="H46" s="92"/>
      <c r="I46" s="92"/>
      <c r="J46" s="92"/>
      <c r="K46" s="92"/>
      <c r="L46" s="92"/>
      <c r="M46" s="92"/>
    </row>
    <row r="47" spans="1:13" x14ac:dyDescent="0.15">
      <c r="A47" s="57"/>
      <c r="B47" s="49" t="s">
        <v>198</v>
      </c>
      <c r="C47" s="2" t="s">
        <v>263</v>
      </c>
      <c r="D47" s="84" t="s">
        <v>264</v>
      </c>
      <c r="E47" s="2" t="s">
        <v>265</v>
      </c>
      <c r="F47" s="84" t="str">
        <f>IF(wskakunin_sekkei1_NAME="", "", wskakunin_sekkei1_NAME)</f>
        <v>木本　紀光</v>
      </c>
      <c r="G47" s="92"/>
      <c r="H47" s="92"/>
      <c r="I47" s="92"/>
      <c r="J47" s="92"/>
      <c r="K47" s="92"/>
      <c r="L47" s="92"/>
      <c r="M47" s="92"/>
    </row>
    <row r="48" spans="1:13" x14ac:dyDescent="0.15">
      <c r="A48" s="57"/>
      <c r="B48" s="49" t="s">
        <v>239</v>
      </c>
      <c r="C48" s="2" t="s">
        <v>266</v>
      </c>
      <c r="D48" s="84" t="s">
        <v>267</v>
      </c>
      <c r="E48" s="2" t="s">
        <v>268</v>
      </c>
      <c r="F48" s="84" t="str">
        <f>IF(wskakunin_sekkei1_JIMU__sikaku="", "", wskakunin_sekkei1_JIMU__sikaku)</f>
        <v>一級建築士事務所埼玉県知事登録第(5)6644号</v>
      </c>
      <c r="G48" s="92"/>
      <c r="H48" s="92"/>
      <c r="I48" s="92"/>
      <c r="J48" s="92"/>
      <c r="K48" s="92"/>
      <c r="L48" s="92"/>
      <c r="M48" s="92"/>
    </row>
    <row r="49" spans="1:13" x14ac:dyDescent="0.15">
      <c r="A49" s="57"/>
      <c r="B49" s="49" t="s">
        <v>243</v>
      </c>
      <c r="C49" s="2" t="s">
        <v>269</v>
      </c>
      <c r="D49" s="84" t="s">
        <v>270</v>
      </c>
      <c r="E49" s="2" t="s">
        <v>271</v>
      </c>
      <c r="F49" s="84" t="str">
        <f>IF(wskakunin_sekkei1_JIMU_NAME="", "", wskakunin_sekkei1_JIMU_NAME)</f>
        <v>株式会社エアロック一級建築士事務所</v>
      </c>
      <c r="G49" s="92"/>
      <c r="H49" s="92"/>
      <c r="I49" s="92"/>
      <c r="J49" s="92"/>
      <c r="K49" s="92"/>
      <c r="L49" s="92"/>
      <c r="M49" s="92"/>
    </row>
    <row r="50" spans="1:13" x14ac:dyDescent="0.15">
      <c r="A50" s="57"/>
      <c r="B50" s="49" t="s">
        <v>207</v>
      </c>
      <c r="C50" s="2" t="s">
        <v>272</v>
      </c>
      <c r="D50" s="83" t="s">
        <v>273</v>
      </c>
      <c r="E50" s="2" t="s">
        <v>274</v>
      </c>
      <c r="F50" s="84" t="str">
        <f>IF(wskakunin_sekkei1_ZIP="", "", wskakunin_sekkei1_ZIP)</f>
        <v>347-0058</v>
      </c>
      <c r="G50" s="92"/>
      <c r="H50" s="92"/>
      <c r="I50" s="92"/>
      <c r="J50" s="92"/>
      <c r="K50" s="92"/>
      <c r="L50" s="92"/>
      <c r="M50" s="92"/>
    </row>
    <row r="51" spans="1:13" x14ac:dyDescent="0.15">
      <c r="A51" s="57"/>
      <c r="B51" s="49" t="s">
        <v>250</v>
      </c>
      <c r="C51" s="2" t="s">
        <v>275</v>
      </c>
      <c r="D51" s="84" t="s">
        <v>276</v>
      </c>
      <c r="E51" s="2" t="s">
        <v>277</v>
      </c>
      <c r="F51" s="84" t="str">
        <f>IF(wskakunin_sekkei1__address="", "", wskakunin_sekkei1__address)</f>
        <v>埼玉県加須市岡古井165-2</v>
      </c>
      <c r="G51" s="92"/>
      <c r="H51" s="92"/>
      <c r="I51" s="92"/>
      <c r="J51" s="92"/>
      <c r="K51" s="92"/>
      <c r="L51" s="92"/>
      <c r="M51" s="92"/>
    </row>
    <row r="52" spans="1:13" x14ac:dyDescent="0.15">
      <c r="A52" s="57"/>
      <c r="B52" s="49" t="s">
        <v>215</v>
      </c>
      <c r="C52" s="2" t="s">
        <v>278</v>
      </c>
      <c r="D52" s="83" t="s">
        <v>279</v>
      </c>
      <c r="E52" s="2" t="s">
        <v>280</v>
      </c>
      <c r="F52" s="84" t="str">
        <f>IF(wskakunin_sekkei1_TEL="", "", wskakunin_sekkei1_TEL)</f>
        <v>0480-61-7701</v>
      </c>
      <c r="G52" s="92"/>
      <c r="H52" s="92"/>
      <c r="I52" s="92"/>
      <c r="J52" s="92"/>
      <c r="K52" s="92"/>
      <c r="L52" s="92"/>
      <c r="M52" s="92"/>
    </row>
    <row r="53" spans="1:13" x14ac:dyDescent="0.15">
      <c r="A53" s="5" t="s">
        <v>281</v>
      </c>
      <c r="B53" s="49" t="s">
        <v>230</v>
      </c>
      <c r="C53" s="2" t="s">
        <v>282</v>
      </c>
      <c r="D53" s="84" t="s">
        <v>261</v>
      </c>
      <c r="E53" s="2" t="s">
        <v>283</v>
      </c>
      <c r="F53" s="84" t="str">
        <f>IF(wskakunin_kanri1__sikaku="", "", wskakunin_kanri1__sikaku)</f>
        <v>一級建築士大臣登録第246674号</v>
      </c>
      <c r="G53" s="92"/>
      <c r="H53" s="92"/>
      <c r="I53" s="92"/>
      <c r="J53" s="92"/>
      <c r="K53" s="92"/>
      <c r="L53" s="92"/>
      <c r="M53" s="92"/>
    </row>
    <row r="54" spans="1:13" x14ac:dyDescent="0.15">
      <c r="A54" s="57"/>
      <c r="B54" s="49" t="s">
        <v>198</v>
      </c>
      <c r="C54" s="2" t="s">
        <v>284</v>
      </c>
      <c r="D54" s="84" t="s">
        <v>264</v>
      </c>
      <c r="E54" s="2" t="s">
        <v>285</v>
      </c>
      <c r="F54" s="84" t="str">
        <f>IF(wskakunin_kanri1_NAME="", "", wskakunin_kanri1_NAME)</f>
        <v>木本　紀光</v>
      </c>
      <c r="G54" s="92"/>
      <c r="H54" s="92"/>
      <c r="I54" s="92"/>
      <c r="J54" s="92"/>
      <c r="K54" s="92"/>
      <c r="L54" s="92"/>
      <c r="M54" s="92"/>
    </row>
    <row r="55" spans="1:13" x14ac:dyDescent="0.15">
      <c r="A55" s="57"/>
      <c r="B55" s="49" t="s">
        <v>239</v>
      </c>
      <c r="C55" s="2" t="s">
        <v>286</v>
      </c>
      <c r="D55" s="84" t="s">
        <v>267</v>
      </c>
      <c r="E55" s="2" t="s">
        <v>287</v>
      </c>
      <c r="F55" s="84" t="str">
        <f>IF(wskakunin_kanri1_JIMU__sikaku="", "", wskakunin_kanri1_JIMU__sikaku)</f>
        <v>一級建築士事務所埼玉県知事登録第(5)6644号</v>
      </c>
      <c r="G55" s="92"/>
      <c r="H55" s="92"/>
      <c r="I55" s="92"/>
      <c r="J55" s="92"/>
      <c r="K55" s="92"/>
      <c r="L55" s="92"/>
      <c r="M55" s="92"/>
    </row>
    <row r="56" spans="1:13" x14ac:dyDescent="0.15">
      <c r="A56" s="57"/>
      <c r="B56" s="49" t="s">
        <v>243</v>
      </c>
      <c r="C56" s="2" t="s">
        <v>288</v>
      </c>
      <c r="D56" s="84" t="s">
        <v>270</v>
      </c>
      <c r="E56" s="2" t="s">
        <v>289</v>
      </c>
      <c r="F56" s="84" t="str">
        <f>IF(wskakunin_kanri1_JIMU_NAME="", "", wskakunin_kanri1_JIMU_NAME)</f>
        <v>株式会社エアロック一級建築士事務所</v>
      </c>
      <c r="G56" s="92"/>
      <c r="H56" s="92"/>
      <c r="I56" s="92"/>
      <c r="J56" s="92"/>
      <c r="K56" s="92"/>
      <c r="L56" s="92"/>
      <c r="M56" s="92"/>
    </row>
    <row r="57" spans="1:13" x14ac:dyDescent="0.15">
      <c r="A57" s="57"/>
      <c r="B57" s="49" t="s">
        <v>207</v>
      </c>
      <c r="C57" s="2" t="s">
        <v>290</v>
      </c>
      <c r="D57" s="83" t="s">
        <v>273</v>
      </c>
      <c r="E57" s="2" t="s">
        <v>291</v>
      </c>
      <c r="F57" s="84" t="str">
        <f>IF(wskakunin_kanri1_ZIP="", "", wskakunin_kanri1_ZIP)</f>
        <v>347-0058</v>
      </c>
      <c r="G57" s="92"/>
      <c r="H57" s="92"/>
      <c r="I57" s="92"/>
      <c r="J57" s="92"/>
      <c r="K57" s="92"/>
      <c r="L57" s="92"/>
      <c r="M57" s="92"/>
    </row>
    <row r="58" spans="1:13" x14ac:dyDescent="0.15">
      <c r="A58" s="57"/>
      <c r="B58" s="49" t="s">
        <v>250</v>
      </c>
      <c r="C58" s="2" t="s">
        <v>292</v>
      </c>
      <c r="D58" s="84" t="s">
        <v>276</v>
      </c>
      <c r="E58" s="2" t="s">
        <v>293</v>
      </c>
      <c r="F58" s="84" t="str">
        <f>IF(wskakunin_kanri1__address="", "", wskakunin_kanri1__address)</f>
        <v>埼玉県加須市岡古井165-2</v>
      </c>
      <c r="G58" s="92"/>
      <c r="H58" s="92"/>
      <c r="I58" s="92"/>
      <c r="J58" s="92"/>
      <c r="K58" s="92"/>
      <c r="L58" s="92"/>
      <c r="M58" s="92"/>
    </row>
    <row r="59" spans="1:13" x14ac:dyDescent="0.15">
      <c r="A59" s="57"/>
      <c r="B59" s="49" t="s">
        <v>215</v>
      </c>
      <c r="C59" s="2" t="s">
        <v>294</v>
      </c>
      <c r="D59" s="83" t="s">
        <v>279</v>
      </c>
      <c r="E59" s="2" t="s">
        <v>295</v>
      </c>
      <c r="F59" s="84" t="str">
        <f>IF(wskakunin_kanri1_TEL="", "", wskakunin_kanri1_TEL)</f>
        <v>0480-61-7701</v>
      </c>
      <c r="G59" s="92"/>
      <c r="H59" s="92"/>
      <c r="I59" s="92"/>
      <c r="J59" s="92"/>
      <c r="K59" s="92"/>
      <c r="L59" s="92"/>
      <c r="M59" s="92"/>
    </row>
    <row r="60" spans="1:13" x14ac:dyDescent="0.15">
      <c r="A60" s="46" t="s">
        <v>296</v>
      </c>
      <c r="B60" s="52" t="s">
        <v>198</v>
      </c>
      <c r="C60" s="2" t="s">
        <v>297</v>
      </c>
      <c r="D60" s="84" t="s">
        <v>264</v>
      </c>
      <c r="E60" s="2" t="s">
        <v>298</v>
      </c>
      <c r="F60" s="84" t="str">
        <f>IF(wskakunin_sekou1_NAME="", "", wskakunin_sekou1_NAME)</f>
        <v>木本　紀光</v>
      </c>
      <c r="G60" s="92"/>
      <c r="H60" s="92"/>
      <c r="I60" s="92"/>
      <c r="J60" s="92"/>
      <c r="K60" s="92"/>
      <c r="L60" s="92"/>
      <c r="M60" s="92"/>
    </row>
    <row r="61" spans="1:13" x14ac:dyDescent="0.15">
      <c r="A61" s="58"/>
      <c r="B61" s="52" t="s">
        <v>299</v>
      </c>
      <c r="C61" s="2" t="s">
        <v>300</v>
      </c>
      <c r="D61" s="84" t="s">
        <v>301</v>
      </c>
      <c r="E61" s="2" t="s">
        <v>302</v>
      </c>
      <c r="F61" s="84" t="str">
        <f>IF(wskakunin_sekou1_SEKOU__sikaku="", "", wskakunin_sekou1_SEKOU__sikaku)</f>
        <v>埼玉県知事第（般28）52567号</v>
      </c>
      <c r="G61" s="92"/>
      <c r="H61" s="92"/>
      <c r="I61" s="92"/>
      <c r="J61" s="92"/>
      <c r="K61" s="92"/>
      <c r="L61" s="92"/>
      <c r="M61" s="92"/>
    </row>
    <row r="62" spans="1:13" x14ac:dyDescent="0.15">
      <c r="A62" s="58"/>
      <c r="B62" s="52" t="s">
        <v>303</v>
      </c>
      <c r="C62" s="2" t="s">
        <v>304</v>
      </c>
      <c r="D62" s="84" t="s">
        <v>305</v>
      </c>
      <c r="E62" s="2" t="s">
        <v>306</v>
      </c>
      <c r="F62" s="84" t="str">
        <f>IF(wskakunin_sekou1_JIMU_NAME="", "", wskakunin_sekou1_JIMU_NAME)</f>
        <v>株式会社エアロック</v>
      </c>
      <c r="G62" s="92"/>
      <c r="H62" s="92"/>
      <c r="I62" s="92"/>
      <c r="J62" s="92"/>
      <c r="K62" s="92"/>
      <c r="L62" s="92"/>
      <c r="M62" s="92"/>
    </row>
    <row r="63" spans="1:13" x14ac:dyDescent="0.15">
      <c r="A63" s="58"/>
      <c r="B63" s="52" t="s">
        <v>207</v>
      </c>
      <c r="C63" s="2" t="s">
        <v>307</v>
      </c>
      <c r="D63" s="83" t="s">
        <v>273</v>
      </c>
      <c r="E63" s="2" t="s">
        <v>308</v>
      </c>
      <c r="F63" s="84" t="str">
        <f>IF(wskakunin_sekou1_ZIP="", "", wskakunin_sekou1_ZIP)</f>
        <v>347-0058</v>
      </c>
      <c r="G63" s="92"/>
      <c r="H63" s="92"/>
      <c r="I63" s="92"/>
      <c r="J63" s="92"/>
      <c r="K63" s="92"/>
      <c r="L63" s="92"/>
      <c r="M63" s="92"/>
    </row>
    <row r="64" spans="1:13" x14ac:dyDescent="0.15">
      <c r="A64" s="58"/>
      <c r="B64" s="52" t="s">
        <v>250</v>
      </c>
      <c r="C64" s="2" t="s">
        <v>309</v>
      </c>
      <c r="D64" s="84" t="s">
        <v>276</v>
      </c>
      <c r="E64" s="2" t="s">
        <v>310</v>
      </c>
      <c r="F64" s="84" t="str">
        <f>IF(wskakunin_sekou1__address="", "", wskakunin_sekou1__address)</f>
        <v>埼玉県加須市岡古井165-2</v>
      </c>
      <c r="G64" s="92"/>
      <c r="H64" s="92"/>
      <c r="I64" s="92"/>
      <c r="J64" s="92"/>
      <c r="K64" s="92"/>
      <c r="L64" s="92"/>
      <c r="M64" s="92"/>
    </row>
    <row r="65" spans="1:13" x14ac:dyDescent="0.15">
      <c r="A65" s="58"/>
      <c r="B65" s="52" t="s">
        <v>215</v>
      </c>
      <c r="C65" s="2" t="s">
        <v>311</v>
      </c>
      <c r="D65" s="83" t="s">
        <v>279</v>
      </c>
      <c r="E65" s="2" t="s">
        <v>312</v>
      </c>
      <c r="F65" s="84" t="str">
        <f>IF(wskakunin_sekou1_TEL="", "", wskakunin_sekou1_TEL)</f>
        <v>0480-61-7701</v>
      </c>
      <c r="G65" s="92"/>
      <c r="H65" s="92"/>
      <c r="I65" s="92"/>
      <c r="J65" s="92"/>
      <c r="K65" s="92"/>
      <c r="L65" s="92"/>
      <c r="M65" s="92"/>
    </row>
    <row r="66" spans="1:13" x14ac:dyDescent="0.15">
      <c r="A66" s="58"/>
      <c r="B66" s="77" t="s">
        <v>313</v>
      </c>
      <c r="D66" s="92"/>
      <c r="E66" s="2" t="s">
        <v>314</v>
      </c>
      <c r="F66" s="84" t="b">
        <f>IF(ISERROR(FIND("一建設", cst_wskakunin_sekou1_JIMU_NAME)), FALSE, FIND("一建設", cst_wskakunin_sekou1_JIMU_NAME)=1)</f>
        <v>0</v>
      </c>
      <c r="G66" s="92"/>
      <c r="H66" s="100" t="s">
        <v>315</v>
      </c>
      <c r="I66" s="92"/>
      <c r="J66" s="92"/>
      <c r="K66" s="92"/>
      <c r="L66" s="92"/>
      <c r="M66" s="92"/>
    </row>
    <row r="67" spans="1:13" x14ac:dyDescent="0.15">
      <c r="A67" s="58"/>
      <c r="B67" s="77" t="s">
        <v>316</v>
      </c>
      <c r="D67" s="92"/>
      <c r="E67" s="2" t="s">
        <v>317</v>
      </c>
      <c r="F67" s="84">
        <f>IF(ISERROR(FIND("ケイアイスター不動産", cst_wskakunin_sekou1_JIMU_NAME)), 0, 1)</f>
        <v>0</v>
      </c>
      <c r="G67" s="92"/>
      <c r="H67" s="92"/>
      <c r="I67" s="92"/>
      <c r="J67" s="92"/>
      <c r="K67" s="92"/>
      <c r="L67" s="92"/>
      <c r="M67" s="92"/>
    </row>
    <row r="68" spans="1:13" x14ac:dyDescent="0.15">
      <c r="A68" s="7" t="s">
        <v>318</v>
      </c>
      <c r="B68" s="11"/>
      <c r="C68" s="2" t="s">
        <v>319</v>
      </c>
      <c r="D68" s="84" t="s">
        <v>320</v>
      </c>
      <c r="E68" s="2" t="s">
        <v>321</v>
      </c>
      <c r="F68" s="84" t="str">
        <f>IF(wskakunin_BUILD_NAME="", "",wskakunin_BUILD_NAME)</f>
        <v>坂戸市関間６ × ３ 階新築工事</v>
      </c>
      <c r="G68" s="92"/>
      <c r="H68" s="92"/>
      <c r="I68" s="92"/>
      <c r="J68" s="92"/>
      <c r="K68" s="92"/>
      <c r="L68" s="92"/>
      <c r="M68" s="92"/>
    </row>
    <row r="69" spans="1:13" x14ac:dyDescent="0.15">
      <c r="A69" s="75" t="s">
        <v>322</v>
      </c>
      <c r="B69" s="53"/>
      <c r="C69" s="2" t="s">
        <v>323</v>
      </c>
      <c r="D69" s="84" t="s">
        <v>324</v>
      </c>
      <c r="E69" s="2" t="s">
        <v>325</v>
      </c>
      <c r="F69" s="84" t="str">
        <f>IF(wskakunin_BUILD__address="", "", wskakunin_BUILD__address)</f>
        <v>坂戸都市計画事業関間4丁目土地区画整理事業22街区2画地
（底地：坂戸市関間四丁目109-17，111-1，117-2）</v>
      </c>
      <c r="G69" s="92"/>
      <c r="H69" s="92"/>
      <c r="I69" s="92"/>
      <c r="J69" s="92"/>
      <c r="K69" s="92"/>
      <c r="L69" s="92"/>
      <c r="M69" s="92"/>
    </row>
    <row r="70" spans="1:13" x14ac:dyDescent="0.15">
      <c r="A70" s="94"/>
      <c r="B70" s="77" t="s">
        <v>326</v>
      </c>
      <c r="C70" s="2" t="s">
        <v>327</v>
      </c>
      <c r="D70" s="84" t="s">
        <v>194</v>
      </c>
      <c r="E70" s="2" t="s">
        <v>328</v>
      </c>
      <c r="F70" s="84" t="str">
        <f>IF(wskakunin_BUILD_KEN__ken="","",wskakunin_BUILD_KEN__ken)</f>
        <v/>
      </c>
      <c r="G70" s="92"/>
      <c r="H70" s="92"/>
      <c r="I70" s="92"/>
      <c r="J70" s="92"/>
      <c r="K70" s="92"/>
      <c r="L70" s="92"/>
      <c r="M70" s="92"/>
    </row>
    <row r="71" spans="1:13" x14ac:dyDescent="0.15">
      <c r="A71" s="75" t="s">
        <v>329</v>
      </c>
      <c r="B71" s="52" t="s">
        <v>330</v>
      </c>
      <c r="C71" s="2" t="s">
        <v>331</v>
      </c>
      <c r="D71" s="84" t="s">
        <v>94</v>
      </c>
      <c r="E71" s="2" t="s">
        <v>332</v>
      </c>
      <c r="F71" s="84" t="str">
        <f>IF(wskakunin__kuiki="", "", wskakunin__kuiki)</f>
        <v>都市計画区域内</v>
      </c>
      <c r="G71" s="92"/>
      <c r="H71" s="92"/>
      <c r="I71" s="92"/>
      <c r="J71" s="92"/>
      <c r="K71" s="92"/>
      <c r="L71" s="92"/>
      <c r="M71" s="92"/>
    </row>
    <row r="72" spans="1:13" x14ac:dyDescent="0.15">
      <c r="A72" s="74"/>
      <c r="B72" s="77" t="s">
        <v>94</v>
      </c>
      <c r="C72" s="2" t="s">
        <v>333</v>
      </c>
      <c r="D72" s="84">
        <v>1</v>
      </c>
      <c r="E72" s="2" t="s">
        <v>334</v>
      </c>
      <c r="F72" s="84" t="str">
        <f>IF(wskakunin_KUIKI_TOSI=1,"■","□")</f>
        <v>■</v>
      </c>
      <c r="G72" s="92"/>
      <c r="H72" s="92"/>
      <c r="I72" s="92"/>
      <c r="J72" s="92"/>
      <c r="K72" s="92"/>
      <c r="L72" s="92"/>
      <c r="M72" s="92"/>
    </row>
    <row r="73" spans="1:13" x14ac:dyDescent="0.15">
      <c r="A73" s="74"/>
      <c r="B73" s="77" t="s">
        <v>99</v>
      </c>
      <c r="C73" s="2" t="s">
        <v>335</v>
      </c>
      <c r="D73" s="84" t="s">
        <v>194</v>
      </c>
      <c r="E73" s="2" t="s">
        <v>336</v>
      </c>
      <c r="F73" s="84" t="str">
        <f>IF(wskakunin_KUIKI_JYUN_TOSHI=1,"■","□")</f>
        <v>□</v>
      </c>
      <c r="G73" s="92"/>
      <c r="H73" s="92"/>
      <c r="I73" s="92"/>
      <c r="J73" s="92"/>
      <c r="K73" s="92"/>
      <c r="L73" s="92"/>
      <c r="M73" s="92"/>
    </row>
    <row r="74" spans="1:13" x14ac:dyDescent="0.15">
      <c r="A74" s="74"/>
      <c r="B74" s="63" t="s">
        <v>337</v>
      </c>
      <c r="C74" s="2" t="s">
        <v>338</v>
      </c>
      <c r="D74" s="84" t="s">
        <v>194</v>
      </c>
      <c r="E74" s="2" t="s">
        <v>339</v>
      </c>
      <c r="F74" s="84" t="str">
        <f>IF(wskakunin_KUIKI_KUIKIGAI=1,"■","□")</f>
        <v>□</v>
      </c>
      <c r="G74" s="92"/>
      <c r="H74" s="92"/>
      <c r="I74" s="92"/>
      <c r="J74" s="92"/>
      <c r="K74" s="92"/>
      <c r="L74" s="92"/>
      <c r="M74" s="92"/>
    </row>
    <row r="75" spans="1:13" x14ac:dyDescent="0.15">
      <c r="A75" s="58"/>
      <c r="B75" s="52" t="s">
        <v>340</v>
      </c>
      <c r="C75" s="2" t="s">
        <v>341</v>
      </c>
      <c r="D75" s="84" t="s">
        <v>96</v>
      </c>
      <c r="E75" s="2" t="s">
        <v>342</v>
      </c>
      <c r="F75" s="84" t="str">
        <f>IF(wskakunin__tosi_kuiki="", "", wskakunin__tosi_kuiki)</f>
        <v>市街化区域</v>
      </c>
      <c r="G75" s="92"/>
      <c r="H75" s="92"/>
      <c r="I75" s="92"/>
      <c r="J75" s="92"/>
      <c r="K75" s="92"/>
      <c r="L75" s="92"/>
      <c r="M75" s="92"/>
    </row>
    <row r="76" spans="1:13" x14ac:dyDescent="0.15">
      <c r="A76" s="58"/>
      <c r="B76" s="77" t="s">
        <v>96</v>
      </c>
      <c r="C76" s="2" t="s">
        <v>343</v>
      </c>
      <c r="D76" s="84">
        <v>1</v>
      </c>
      <c r="E76" s="2" t="s">
        <v>344</v>
      </c>
      <c r="F76" s="84" t="str">
        <f>IF(wskakunin_KUIKI_SIGAIKA=1,"■","□")</f>
        <v>■</v>
      </c>
      <c r="G76" s="92"/>
      <c r="H76" s="92"/>
      <c r="I76" s="92"/>
      <c r="J76" s="92"/>
      <c r="K76" s="92"/>
      <c r="L76" s="92"/>
      <c r="M76" s="92"/>
    </row>
    <row r="77" spans="1:13" x14ac:dyDescent="0.15">
      <c r="A77" s="58"/>
      <c r="B77" s="77" t="s">
        <v>97</v>
      </c>
      <c r="C77" s="2" t="s">
        <v>345</v>
      </c>
      <c r="D77" s="84" t="s">
        <v>194</v>
      </c>
      <c r="E77" s="2" t="s">
        <v>346</v>
      </c>
      <c r="F77" s="84" t="str">
        <f>IF(wskakunin_KUIKI_TYOSEI=1,"■","□")</f>
        <v>□</v>
      </c>
      <c r="G77" s="92"/>
      <c r="H77" s="92"/>
      <c r="I77" s="92"/>
      <c r="J77" s="92"/>
      <c r="K77" s="92"/>
      <c r="L77" s="92"/>
      <c r="M77" s="92"/>
    </row>
    <row r="78" spans="1:13" x14ac:dyDescent="0.15">
      <c r="A78" s="58"/>
      <c r="B78" s="77" t="s">
        <v>347</v>
      </c>
      <c r="C78" s="2" t="s">
        <v>348</v>
      </c>
      <c r="D78" s="84" t="s">
        <v>194</v>
      </c>
      <c r="E78" s="2" t="s">
        <v>349</v>
      </c>
      <c r="F78" s="84" t="str">
        <f>IF(wskakunin_KUIKI_HISETTEI=1,"■","□")</f>
        <v>□</v>
      </c>
      <c r="G78" s="92"/>
      <c r="H78" s="92"/>
      <c r="I78" s="92"/>
      <c r="J78" s="92"/>
      <c r="K78" s="92"/>
      <c r="L78" s="92"/>
      <c r="M78" s="92"/>
    </row>
    <row r="79" spans="1:13" x14ac:dyDescent="0.15">
      <c r="A79" s="5" t="s">
        <v>350</v>
      </c>
      <c r="B79" s="11"/>
      <c r="C79" s="2" t="s">
        <v>351</v>
      </c>
      <c r="D79" s="84" t="s">
        <v>104</v>
      </c>
      <c r="E79" s="2" t="s">
        <v>352</v>
      </c>
      <c r="F79" s="84" t="str">
        <f>IF(wskakunin__bouka="", "", wskakunin__bouka)</f>
        <v>指定なし</v>
      </c>
      <c r="G79" s="92"/>
      <c r="H79" s="92"/>
      <c r="I79" s="92"/>
      <c r="J79" s="92"/>
      <c r="K79" s="92"/>
      <c r="L79" s="92"/>
      <c r="M79" s="92"/>
    </row>
    <row r="80" spans="1:13" x14ac:dyDescent="0.15">
      <c r="A80" s="50"/>
      <c r="B80" s="49" t="s">
        <v>102</v>
      </c>
      <c r="C80" s="2" t="s">
        <v>353</v>
      </c>
      <c r="D80" s="84" t="s">
        <v>194</v>
      </c>
      <c r="E80" s="2" t="s">
        <v>354</v>
      </c>
      <c r="F80" s="84" t="str">
        <f>IF(wskakunin_BOUKA_BOUKA=1,"■","□")</f>
        <v>□</v>
      </c>
      <c r="G80" s="92"/>
      <c r="H80" s="92"/>
      <c r="I80" s="92"/>
      <c r="J80" s="92"/>
      <c r="K80" s="92"/>
      <c r="L80" s="92"/>
      <c r="M80" s="92"/>
    </row>
    <row r="81" spans="1:13" x14ac:dyDescent="0.15">
      <c r="A81" s="50"/>
      <c r="B81" s="49" t="s">
        <v>103</v>
      </c>
      <c r="C81" s="2" t="s">
        <v>355</v>
      </c>
      <c r="D81" s="84" t="s">
        <v>194</v>
      </c>
      <c r="E81" s="2" t="s">
        <v>356</v>
      </c>
      <c r="F81" s="84" t="str">
        <f>IF(wskakunin_BOUKA_JYUN_BOUKA=1,"■","□")</f>
        <v>□</v>
      </c>
      <c r="G81" s="92"/>
      <c r="H81" s="92"/>
      <c r="I81" s="92"/>
      <c r="J81" s="92"/>
      <c r="K81" s="92"/>
      <c r="L81" s="92"/>
      <c r="M81" s="92"/>
    </row>
    <row r="82" spans="1:13" x14ac:dyDescent="0.15">
      <c r="A82" s="50"/>
      <c r="B82" s="49" t="s">
        <v>104</v>
      </c>
      <c r="C82" s="2" t="s">
        <v>357</v>
      </c>
      <c r="D82" s="83" t="s">
        <v>358</v>
      </c>
      <c r="E82" s="2" t="s">
        <v>359</v>
      </c>
      <c r="F82" s="84" t="str">
        <f>IF(wskakunin_BOUKA_NASI=1,"■","□")</f>
        <v>□</v>
      </c>
      <c r="G82" s="92"/>
      <c r="H82" s="92"/>
      <c r="I82" s="92"/>
      <c r="J82" s="92"/>
      <c r="K82" s="92"/>
      <c r="L82" s="92"/>
      <c r="M82" s="92"/>
    </row>
    <row r="83" spans="1:13" x14ac:dyDescent="0.15">
      <c r="A83" s="76"/>
      <c r="B83" s="49" t="s">
        <v>360</v>
      </c>
      <c r="C83" s="2" t="s">
        <v>361</v>
      </c>
      <c r="D83" s="83" t="s">
        <v>358</v>
      </c>
      <c r="E83" s="2" t="s">
        <v>362</v>
      </c>
      <c r="F83" s="84" t="str">
        <f>IF(wskakunin_BOUKA_22JYO=1,"■","□")</f>
        <v>□</v>
      </c>
      <c r="G83" s="92"/>
      <c r="H83" s="92"/>
      <c r="I83" s="92"/>
      <c r="J83" s="92"/>
      <c r="K83" s="92"/>
      <c r="L83" s="92"/>
      <c r="M83" s="92"/>
    </row>
    <row r="84" spans="1:13" x14ac:dyDescent="0.15">
      <c r="A84" s="6" t="s">
        <v>363</v>
      </c>
      <c r="B84" s="49" t="s">
        <v>364</v>
      </c>
      <c r="C84" s="2" t="s">
        <v>365</v>
      </c>
      <c r="D84" s="86">
        <v>222.81</v>
      </c>
      <c r="E84" s="2" t="s">
        <v>366</v>
      </c>
      <c r="F84" s="84">
        <f>IF(wskakunin_SHIKITI_MENSEKI_1_TOTAL="", "", wskakunin_SHIKITI_MENSEKI_1_TOTAL)</f>
        <v>222.81</v>
      </c>
      <c r="G84" s="92"/>
      <c r="H84" s="92"/>
      <c r="I84" s="92"/>
      <c r="J84" s="92"/>
      <c r="K84" s="92"/>
      <c r="L84" s="92"/>
      <c r="M84" s="92"/>
    </row>
    <row r="85" spans="1:13" x14ac:dyDescent="0.15">
      <c r="A85" s="6" t="s">
        <v>367</v>
      </c>
      <c r="B85" s="49" t="s">
        <v>368</v>
      </c>
      <c r="C85" s="2" t="s">
        <v>369</v>
      </c>
      <c r="D85" s="86">
        <v>155.80000000000001</v>
      </c>
      <c r="E85" s="2" t="s">
        <v>370</v>
      </c>
      <c r="F85" s="84">
        <f>IF(wskakunin_KENTIKU_MENSEKI_SHINSEI="", "", wskakunin_KENTIKU_MENSEKI_SHINSEI)</f>
        <v>155.80000000000001</v>
      </c>
      <c r="G85" s="92"/>
      <c r="H85" s="92"/>
      <c r="I85" s="92"/>
      <c r="J85" s="92"/>
      <c r="K85" s="92"/>
      <c r="L85" s="92"/>
      <c r="M85" s="92"/>
    </row>
    <row r="86" spans="1:13" x14ac:dyDescent="0.15">
      <c r="A86" s="47" t="s">
        <v>371</v>
      </c>
      <c r="B86" s="54" t="s">
        <v>372</v>
      </c>
      <c r="C86" s="2" t="s">
        <v>373</v>
      </c>
      <c r="D86" s="86">
        <v>385.02</v>
      </c>
      <c r="E86" s="2" t="s">
        <v>374</v>
      </c>
      <c r="F86" s="84">
        <f>IF(wskakunin_NOBE_MENSEKI_BUILD_SHINSEI="", "", wskakunin_NOBE_MENSEKI_BUILD_SHINSEI)</f>
        <v>385.02</v>
      </c>
      <c r="G86" s="92"/>
      <c r="H86" s="92"/>
      <c r="I86" s="92"/>
      <c r="J86" s="92"/>
      <c r="K86" s="92"/>
      <c r="L86" s="92"/>
      <c r="M86" s="92"/>
    </row>
    <row r="87" spans="1:13" x14ac:dyDescent="0.15">
      <c r="A87" s="61" t="s">
        <v>375</v>
      </c>
      <c r="B87" s="48" t="s">
        <v>376</v>
      </c>
      <c r="C87" s="2" t="s">
        <v>377</v>
      </c>
      <c r="D87" s="84" t="s">
        <v>378</v>
      </c>
      <c r="E87" s="2" t="s">
        <v>379</v>
      </c>
      <c r="F87" s="84" t="str">
        <f>IF(wskakunin_p4_1_youto1_YOUTO="", "", wskakunin_p4_1_youto1_YOUTO)</f>
        <v>共同住宅</v>
      </c>
      <c r="G87" s="92"/>
      <c r="H87" s="92"/>
      <c r="I87" s="92"/>
      <c r="J87" s="92"/>
      <c r="K87" s="92"/>
      <c r="L87" s="92"/>
      <c r="M87" s="92"/>
    </row>
    <row r="88" spans="1:13" x14ac:dyDescent="0.15">
      <c r="A88" s="59"/>
      <c r="B88" s="48" t="s">
        <v>147</v>
      </c>
      <c r="C88" s="2" t="s">
        <v>380</v>
      </c>
      <c r="D88" s="83" t="s">
        <v>381</v>
      </c>
      <c r="E88" s="2" t="s">
        <v>382</v>
      </c>
      <c r="F88" s="84" t="str">
        <f>IF(wskakunin_p4_1_youto1_YOUTO_CODE="","",wskakunin_p4_1_youto1_YOUTO_CODE)</f>
        <v>08030</v>
      </c>
      <c r="G88" s="92"/>
      <c r="H88" s="92"/>
      <c r="I88" s="92"/>
      <c r="J88" s="92"/>
      <c r="K88" s="92"/>
      <c r="L88" s="92"/>
      <c r="M88" s="92"/>
    </row>
    <row r="89" spans="1:13" x14ac:dyDescent="0.15">
      <c r="A89" s="59"/>
      <c r="B89" s="95" t="s">
        <v>383</v>
      </c>
      <c r="D89" s="98"/>
      <c r="E89" s="2" t="s">
        <v>384</v>
      </c>
      <c r="F89" s="84"/>
      <c r="G89" s="92"/>
      <c r="H89" s="92"/>
      <c r="I89" s="92"/>
      <c r="J89" s="92"/>
      <c r="K89" s="92"/>
      <c r="L89" s="92"/>
      <c r="M89" s="92"/>
    </row>
    <row r="90" spans="1:13" x14ac:dyDescent="0.15">
      <c r="A90" s="59"/>
      <c r="B90" s="95" t="s">
        <v>385</v>
      </c>
      <c r="D90" s="98"/>
      <c r="E90" s="2" t="s">
        <v>386</v>
      </c>
      <c r="F90" s="84"/>
      <c r="G90" s="92"/>
      <c r="H90" s="92"/>
      <c r="I90" s="92"/>
      <c r="J90" s="92"/>
      <c r="K90" s="92"/>
      <c r="L90" s="92"/>
      <c r="M90" s="92"/>
    </row>
    <row r="91" spans="1:13" x14ac:dyDescent="0.15">
      <c r="A91" s="59"/>
      <c r="B91" s="95" t="s">
        <v>387</v>
      </c>
      <c r="D91" s="98"/>
      <c r="E91" s="2" t="s">
        <v>388</v>
      </c>
      <c r="F91" s="84"/>
      <c r="G91" s="92"/>
      <c r="H91" s="92"/>
      <c r="I91" s="92"/>
      <c r="J91" s="92"/>
      <c r="K91" s="92"/>
      <c r="L91" s="92"/>
      <c r="M91" s="92"/>
    </row>
    <row r="92" spans="1:13" x14ac:dyDescent="0.15">
      <c r="A92" s="59"/>
      <c r="B92" s="95" t="s">
        <v>389</v>
      </c>
      <c r="D92" s="98"/>
      <c r="E92" s="2" t="s">
        <v>390</v>
      </c>
      <c r="F92" s="84"/>
      <c r="G92" s="92"/>
      <c r="H92" s="92"/>
      <c r="I92" s="92"/>
      <c r="J92" s="92"/>
      <c r="K92" s="92"/>
      <c r="L92" s="92"/>
      <c r="M92" s="92"/>
    </row>
    <row r="93" spans="1:13" x14ac:dyDescent="0.15">
      <c r="A93" s="59"/>
      <c r="B93" s="95" t="s">
        <v>391</v>
      </c>
      <c r="D93" s="98"/>
      <c r="E93" s="2" t="s">
        <v>392</v>
      </c>
      <c r="F93" s="84"/>
      <c r="G93" s="92"/>
      <c r="H93" s="92"/>
      <c r="I93" s="92"/>
      <c r="J93" s="92"/>
      <c r="K93" s="92"/>
      <c r="L93" s="92"/>
      <c r="M93" s="92"/>
    </row>
    <row r="94" spans="1:13" x14ac:dyDescent="0.15">
      <c r="A94" s="59"/>
      <c r="B94" s="95" t="s">
        <v>393</v>
      </c>
      <c r="D94" s="98"/>
      <c r="E94" s="2" t="s">
        <v>394</v>
      </c>
      <c r="F94" s="84"/>
      <c r="G94" s="92"/>
      <c r="H94" s="92"/>
      <c r="I94" s="92"/>
      <c r="J94" s="92"/>
      <c r="K94" s="92"/>
      <c r="L94" s="92"/>
      <c r="M94" s="92"/>
    </row>
    <row r="95" spans="1:13" x14ac:dyDescent="0.15">
      <c r="A95" s="59"/>
      <c r="B95" s="95" t="s">
        <v>395</v>
      </c>
      <c r="D95" s="98"/>
      <c r="E95" s="2" t="s">
        <v>396</v>
      </c>
      <c r="F95" s="84" t="str">
        <f>IF(D88="08010","○","")</f>
        <v/>
      </c>
      <c r="G95" s="92"/>
      <c r="H95" s="92"/>
      <c r="I95" s="92"/>
      <c r="J95" s="92"/>
      <c r="K95" s="92"/>
      <c r="L95" s="92"/>
      <c r="M95" s="92"/>
    </row>
    <row r="96" spans="1:13" x14ac:dyDescent="0.15">
      <c r="A96" s="58"/>
      <c r="B96" s="48" t="s">
        <v>397</v>
      </c>
      <c r="C96" s="2" t="s">
        <v>398</v>
      </c>
      <c r="D96" s="84" t="s">
        <v>399</v>
      </c>
      <c r="E96" s="2" t="s">
        <v>400</v>
      </c>
      <c r="F96" s="84" t="str">
        <f>IF(wskakunin_p4_1__kouji="", "", wskakunin_p4_1__kouji)</f>
        <v>新築</v>
      </c>
      <c r="G96" s="92"/>
      <c r="H96" s="92"/>
      <c r="I96" s="92"/>
      <c r="J96" s="92"/>
      <c r="K96" s="92"/>
      <c r="L96" s="92"/>
      <c r="M96" s="92"/>
    </row>
    <row r="97" spans="1:13" x14ac:dyDescent="0.15">
      <c r="A97" s="58"/>
      <c r="B97" s="48" t="s">
        <v>401</v>
      </c>
      <c r="C97" s="2" t="s">
        <v>402</v>
      </c>
      <c r="D97" s="84">
        <v>3</v>
      </c>
      <c r="E97" s="2" t="s">
        <v>403</v>
      </c>
      <c r="F97" s="84">
        <f>IF(wskakunin_p4_1_KAISU_TIKAI_NOZOKU="", "", wskakunin_p4_1_KAISU_TIKAI_NOZOKU)</f>
        <v>3</v>
      </c>
      <c r="G97" s="92"/>
      <c r="H97" s="92"/>
      <c r="I97" s="92"/>
      <c r="J97" s="92"/>
      <c r="K97" s="92"/>
      <c r="L97" s="92"/>
      <c r="M97" s="92"/>
    </row>
    <row r="98" spans="1:13" x14ac:dyDescent="0.15">
      <c r="A98" s="58"/>
      <c r="B98" s="48" t="s">
        <v>404</v>
      </c>
      <c r="C98" s="2" t="s">
        <v>405</v>
      </c>
      <c r="D98" s="84" t="s">
        <v>194</v>
      </c>
      <c r="E98" s="2" t="s">
        <v>406</v>
      </c>
      <c r="F98" s="84" t="str">
        <f>IF(wskakunin_p4_1_KAISU_TIKAI="", "", wskakunin_p4_1_KAISU_TIKAI)</f>
        <v/>
      </c>
      <c r="G98" s="92"/>
      <c r="H98" s="92"/>
      <c r="I98" s="92"/>
      <c r="J98" s="92"/>
      <c r="K98" s="92"/>
      <c r="L98" s="92"/>
      <c r="M98" s="92"/>
    </row>
    <row r="99" spans="1:13" x14ac:dyDescent="0.15">
      <c r="A99" s="58"/>
      <c r="B99" s="48" t="s">
        <v>407</v>
      </c>
      <c r="C99" s="2" t="s">
        <v>408</v>
      </c>
      <c r="D99" s="84" t="s">
        <v>409</v>
      </c>
      <c r="E99" s="2" t="s">
        <v>410</v>
      </c>
      <c r="F99" s="84" t="str">
        <f>IF(wskakunin_p4_1_KOUZOU1="", "", wskakunin_p4_1_KOUZOU1)</f>
        <v>木造（在来工法）</v>
      </c>
      <c r="G99" s="92"/>
      <c r="H99" s="92"/>
      <c r="I99" s="92"/>
      <c r="J99" s="92"/>
      <c r="K99" s="92"/>
      <c r="L99" s="92"/>
      <c r="M99" s="92"/>
    </row>
    <row r="100" spans="1:13" x14ac:dyDescent="0.15">
      <c r="A100" s="58"/>
      <c r="B100" s="48" t="s">
        <v>411</v>
      </c>
      <c r="C100" s="2" t="s">
        <v>412</v>
      </c>
      <c r="D100" s="84" t="s">
        <v>194</v>
      </c>
      <c r="E100" s="2" t="s">
        <v>413</v>
      </c>
      <c r="F100" s="84" t="str">
        <f>IF(wskakunin_p4_1_KOUZOU2="", "", wskakunin_p4_1_KOUZOU2)</f>
        <v/>
      </c>
      <c r="G100" s="92"/>
      <c r="H100" s="92"/>
      <c r="I100" s="92"/>
      <c r="J100" s="92"/>
      <c r="K100" s="92"/>
      <c r="L100" s="92"/>
      <c r="M100" s="92"/>
    </row>
    <row r="101" spans="1:13" x14ac:dyDescent="0.15">
      <c r="A101" s="58"/>
      <c r="B101" s="48" t="s">
        <v>414</v>
      </c>
      <c r="C101" s="2" t="s">
        <v>415</v>
      </c>
      <c r="D101" s="88">
        <v>9.7210000000000001</v>
      </c>
      <c r="E101" s="2" t="s">
        <v>416</v>
      </c>
      <c r="F101" s="84">
        <f>IF(wskakunin_p4_1_TAKASA_MAX="", "", wskakunin_p4_1_TAKASA_MAX)</f>
        <v>9.7210000000000001</v>
      </c>
      <c r="G101" s="92"/>
      <c r="H101" s="92"/>
      <c r="I101" s="92"/>
      <c r="J101" s="92"/>
      <c r="K101" s="92"/>
      <c r="L101" s="92"/>
      <c r="M101" s="92"/>
    </row>
    <row r="102" spans="1:13" x14ac:dyDescent="0.15">
      <c r="A102" s="58"/>
      <c r="B102" s="48" t="s">
        <v>417</v>
      </c>
      <c r="C102" s="2" t="s">
        <v>418</v>
      </c>
      <c r="D102" s="88">
        <v>8.94</v>
      </c>
      <c r="E102" s="2" t="s">
        <v>419</v>
      </c>
      <c r="F102" s="84">
        <f>IF(wskakunin_p4_1_TAKASA_KEN_MAX="", "", wskakunin_p4_1_TAKASA_KEN_MAX)</f>
        <v>8.94</v>
      </c>
      <c r="G102" s="92"/>
      <c r="H102" s="92"/>
      <c r="I102" s="92"/>
      <c r="J102" s="92"/>
      <c r="K102" s="92"/>
      <c r="L102" s="92"/>
      <c r="M102" s="92"/>
    </row>
    <row r="103" spans="1:13" x14ac:dyDescent="0.15">
      <c r="A103" s="6" t="s">
        <v>90</v>
      </c>
      <c r="B103" s="49" t="s">
        <v>376</v>
      </c>
      <c r="C103" s="2" t="s">
        <v>420</v>
      </c>
      <c r="D103" s="84" t="s">
        <v>378</v>
      </c>
      <c r="E103" s="2" t="s">
        <v>421</v>
      </c>
      <c r="F103" s="84" t="str">
        <f>IF(wskakunin_YOUTO="", "", wskakunin_YOUTO)</f>
        <v>共同住宅</v>
      </c>
      <c r="G103" s="92"/>
      <c r="H103" s="92"/>
      <c r="I103" s="92"/>
      <c r="J103" s="92"/>
      <c r="K103" s="92"/>
      <c r="L103" s="92"/>
      <c r="M103" s="92"/>
    </row>
    <row r="104" spans="1:13" x14ac:dyDescent="0.15">
      <c r="A104" s="57"/>
      <c r="B104" s="49" t="s">
        <v>397</v>
      </c>
      <c r="C104" s="2" t="s">
        <v>422</v>
      </c>
      <c r="D104" s="84" t="s">
        <v>399</v>
      </c>
      <c r="E104" s="2" t="s">
        <v>423</v>
      </c>
      <c r="F104" s="84" t="str">
        <f>IF(wskakunin__kouji="", "", wskakunin__kouji)</f>
        <v>新築</v>
      </c>
      <c r="G104" s="92"/>
      <c r="H104" s="92"/>
      <c r="I104" s="92"/>
      <c r="J104" s="92"/>
      <c r="K104" s="92"/>
      <c r="L104" s="92"/>
      <c r="M104" s="92"/>
    </row>
    <row r="105" spans="1:13" x14ac:dyDescent="0.15">
      <c r="A105" s="57"/>
      <c r="B105" s="49" t="s">
        <v>399</v>
      </c>
      <c r="C105" s="2" t="s">
        <v>424</v>
      </c>
      <c r="D105" s="84">
        <v>1</v>
      </c>
      <c r="E105" s="2" t="s">
        <v>425</v>
      </c>
      <c r="F105" s="84" t="str">
        <f>IF(wskakunin_KOUJI_SINTIKU=1,"○","")</f>
        <v>○</v>
      </c>
      <c r="G105" s="92"/>
      <c r="H105" s="92"/>
      <c r="I105" s="92"/>
      <c r="J105" s="92"/>
      <c r="K105" s="92"/>
      <c r="L105" s="92"/>
      <c r="M105" s="92"/>
    </row>
    <row r="106" spans="1:13" x14ac:dyDescent="0.15">
      <c r="A106" s="57"/>
      <c r="B106" s="49" t="s">
        <v>426</v>
      </c>
      <c r="C106" s="2" t="s">
        <v>427</v>
      </c>
      <c r="D106" s="84" t="s">
        <v>194</v>
      </c>
      <c r="E106" s="2" t="s">
        <v>428</v>
      </c>
      <c r="F106" s="84" t="str">
        <f>IF(wskakunin_KOUJI_ZOUTIKU=1,"○","")</f>
        <v/>
      </c>
      <c r="G106" s="92"/>
      <c r="H106" s="92"/>
      <c r="I106" s="92"/>
      <c r="J106" s="92"/>
      <c r="K106" s="92"/>
      <c r="L106" s="92"/>
      <c r="M106" s="92"/>
    </row>
    <row r="107" spans="1:13" x14ac:dyDescent="0.15">
      <c r="A107" s="57"/>
      <c r="B107" s="49" t="s">
        <v>429</v>
      </c>
      <c r="C107" s="2" t="s">
        <v>430</v>
      </c>
      <c r="D107" s="84" t="s">
        <v>194</v>
      </c>
      <c r="E107" s="2" t="s">
        <v>431</v>
      </c>
      <c r="F107" s="84" t="str">
        <f>IF(wskakunin_KOUJI_KAITIKU=1,"○","")</f>
        <v/>
      </c>
      <c r="G107" s="92"/>
      <c r="H107" s="92"/>
      <c r="I107" s="92"/>
      <c r="J107" s="92"/>
      <c r="K107" s="92"/>
      <c r="L107" s="92"/>
      <c r="M107" s="92"/>
    </row>
    <row r="108" spans="1:13" x14ac:dyDescent="0.15">
      <c r="A108" s="57"/>
      <c r="B108" s="49" t="s">
        <v>432</v>
      </c>
      <c r="C108" s="2" t="s">
        <v>433</v>
      </c>
      <c r="D108" s="84" t="s">
        <v>194</v>
      </c>
      <c r="E108" s="2" t="s">
        <v>434</v>
      </c>
      <c r="F108" s="84" t="str">
        <f>IF(wskakunin_KOUJI_ITEN=1,"○","")</f>
        <v/>
      </c>
      <c r="G108" s="92"/>
      <c r="H108" s="92"/>
      <c r="I108" s="92"/>
      <c r="J108" s="92"/>
      <c r="K108" s="92"/>
      <c r="L108" s="92"/>
      <c r="M108" s="92"/>
    </row>
    <row r="109" spans="1:13" x14ac:dyDescent="0.15">
      <c r="A109" s="57"/>
      <c r="B109" s="49" t="s">
        <v>435</v>
      </c>
      <c r="C109" s="2" t="s">
        <v>436</v>
      </c>
      <c r="D109" s="86">
        <v>377.37</v>
      </c>
      <c r="E109" s="2" t="s">
        <v>437</v>
      </c>
      <c r="F109" s="84">
        <f>IF(wskakunin_NOBE_MENSEKI_JYUTAKU_SHINSEI="", "", wskakunin_NOBE_MENSEKI_JYUTAKU_SHINSEI)</f>
        <v>377.37</v>
      </c>
      <c r="G109" s="92"/>
      <c r="H109" s="92"/>
      <c r="I109" s="92"/>
      <c r="J109" s="92"/>
      <c r="K109" s="92"/>
      <c r="L109" s="92"/>
      <c r="M109" s="92"/>
    </row>
    <row r="110" spans="1:13" x14ac:dyDescent="0.15">
      <c r="A110" s="57"/>
      <c r="B110" s="49" t="s">
        <v>401</v>
      </c>
      <c r="C110" s="2" t="s">
        <v>438</v>
      </c>
      <c r="D110" s="83" t="s">
        <v>439</v>
      </c>
      <c r="E110" s="2" t="s">
        <v>440</v>
      </c>
      <c r="F110" s="84" t="str">
        <f>IF(wskakunin_KAISU_TIJYOU_SHINSEI="", "", wskakunin_KAISU_TIJYOU_SHINSEI)</f>
        <v>3</v>
      </c>
      <c r="G110" s="92"/>
      <c r="H110" s="92"/>
      <c r="I110" s="92"/>
      <c r="J110" s="92"/>
      <c r="K110" s="92"/>
      <c r="L110" s="92"/>
      <c r="M110" s="92"/>
    </row>
    <row r="111" spans="1:13" x14ac:dyDescent="0.15">
      <c r="A111" s="57"/>
      <c r="B111" s="49" t="s">
        <v>404</v>
      </c>
      <c r="C111" s="2" t="s">
        <v>441</v>
      </c>
      <c r="D111" s="83" t="s">
        <v>442</v>
      </c>
      <c r="E111" s="2" t="s">
        <v>443</v>
      </c>
      <c r="F111" s="84" t="str">
        <f>IF(wskakunin_KAISU_TIKA_SHINSEI__zero="", "", wskakunin_KAISU_TIKA_SHINSEI__zero)</f>
        <v>0</v>
      </c>
      <c r="G111" s="92"/>
      <c r="H111" s="92"/>
      <c r="I111" s="92"/>
      <c r="J111" s="92"/>
      <c r="K111" s="92"/>
      <c r="L111" s="92"/>
      <c r="M111" s="92"/>
    </row>
    <row r="112" spans="1:13" x14ac:dyDescent="0.15">
      <c r="A112" s="57"/>
      <c r="B112" s="49" t="s">
        <v>444</v>
      </c>
      <c r="C112" s="2" t="s">
        <v>445</v>
      </c>
      <c r="D112" s="85">
        <v>43230</v>
      </c>
      <c r="E112" s="2" t="s">
        <v>446</v>
      </c>
      <c r="F112" s="87">
        <f>IF(wskakunin_KOUJI_TYAKUSYU_YOTEI_DATE="", "", wskakunin_KOUJI_TYAKUSYU_YOTEI_DATE)</f>
        <v>43230</v>
      </c>
      <c r="G112" s="92"/>
      <c r="H112" s="92"/>
      <c r="I112" s="92"/>
      <c r="J112" s="92"/>
      <c r="K112" s="92"/>
      <c r="L112" s="92"/>
      <c r="M112" s="92"/>
    </row>
    <row r="113" spans="1:13" x14ac:dyDescent="0.15">
      <c r="A113" s="57"/>
      <c r="B113" s="96" t="s">
        <v>169</v>
      </c>
      <c r="D113" s="93"/>
      <c r="E113" s="2" t="s">
        <v>447</v>
      </c>
      <c r="F113" s="84" t="str">
        <f>IF(cst_wskakunin_KOUJI_TYAKUSYU_YOTEI_DATE="","",TEXT(cst_wskakunin_KOUJI_TYAKUSYU_YOTEI_DATE,"e"))</f>
        <v>30</v>
      </c>
      <c r="G113" s="92"/>
      <c r="H113" s="92"/>
      <c r="I113" s="92"/>
      <c r="J113" s="92"/>
      <c r="K113" s="92"/>
      <c r="L113" s="92"/>
      <c r="M113" s="92"/>
    </row>
    <row r="114" spans="1:13" x14ac:dyDescent="0.15">
      <c r="A114" s="57"/>
      <c r="B114" s="96" t="s">
        <v>4</v>
      </c>
      <c r="D114" s="93"/>
      <c r="E114" s="2" t="s">
        <v>448</v>
      </c>
      <c r="F114" s="84" t="str">
        <f>IF(cst_wskakunin_KOUJI_TYAKUSYU_YOTEI_DATE="","",TEXT(cst_wskakunin_KOUJI_TYAKUSYU_YOTEI_DATE,"m"))</f>
        <v>5</v>
      </c>
      <c r="G114" s="92"/>
      <c r="H114" s="92"/>
      <c r="I114" s="92"/>
      <c r="J114" s="92"/>
      <c r="K114" s="92"/>
      <c r="L114" s="92"/>
      <c r="M114" s="92"/>
    </row>
    <row r="115" spans="1:13" x14ac:dyDescent="0.15">
      <c r="A115" s="57"/>
      <c r="B115" s="96" t="s">
        <v>5</v>
      </c>
      <c r="D115" s="93"/>
      <c r="E115" s="2" t="s">
        <v>449</v>
      </c>
      <c r="F115" s="84" t="str">
        <f>IF(cst_wskakunin_KOUJI_TYAKUSYU_YOTEI_DATE="","",TEXT(cst_wskakunin_KOUJI_TYAKUSYU_YOTEI_DATE,"d"))</f>
        <v>10</v>
      </c>
      <c r="G115" s="92"/>
      <c r="H115" s="92"/>
      <c r="I115" s="92"/>
      <c r="J115" s="92"/>
      <c r="K115" s="92"/>
      <c r="L115" s="92"/>
      <c r="M115" s="92"/>
    </row>
    <row r="116" spans="1:13" x14ac:dyDescent="0.15">
      <c r="A116" s="57"/>
      <c r="B116" s="49" t="s">
        <v>132</v>
      </c>
      <c r="C116" s="2" t="s">
        <v>450</v>
      </c>
      <c r="D116" s="85">
        <v>43404</v>
      </c>
      <c r="E116" s="2" t="s">
        <v>451</v>
      </c>
      <c r="F116" s="87">
        <f>IF(wskakunin_KOUJI_KANRYOU_YOTEI_DATE="", "", wskakunin_KOUJI_KANRYOU_YOTEI_DATE)</f>
        <v>43404</v>
      </c>
      <c r="G116" s="92"/>
      <c r="H116" s="92"/>
      <c r="I116" s="92"/>
      <c r="J116" s="92"/>
      <c r="K116" s="92"/>
      <c r="L116" s="92"/>
      <c r="M116" s="92"/>
    </row>
    <row r="117" spans="1:13" x14ac:dyDescent="0.15">
      <c r="A117" s="57"/>
      <c r="B117" s="96" t="s">
        <v>169</v>
      </c>
      <c r="D117" s="85"/>
      <c r="E117" s="2" t="s">
        <v>452</v>
      </c>
      <c r="F117" s="84" t="str">
        <f>IF(cst_wskakunin_KOUJI_KANRYOU_YOTEI_DATE="","",TEXT(cst_wskakunin_KOUJI_KANRYOU_YOTEI_DATE,"e"))</f>
        <v>30</v>
      </c>
      <c r="G117" s="92"/>
      <c r="H117" s="92"/>
      <c r="I117" s="92"/>
      <c r="J117" s="92"/>
      <c r="K117" s="92"/>
      <c r="L117" s="92"/>
      <c r="M117" s="92"/>
    </row>
    <row r="118" spans="1:13" x14ac:dyDescent="0.15">
      <c r="A118" s="57"/>
      <c r="B118" s="96" t="s">
        <v>4</v>
      </c>
      <c r="D118" s="85"/>
      <c r="E118" s="2" t="s">
        <v>453</v>
      </c>
      <c r="F118" s="84" t="str">
        <f>IF(cst_wskakunin_KOUJI_KANRYOU_YOTEI_DATE="","",TEXT(cst_wskakunin_KOUJI_KANRYOU_YOTEI_DATE,"m"))</f>
        <v>10</v>
      </c>
      <c r="G118" s="92"/>
      <c r="H118" s="92"/>
      <c r="I118" s="92"/>
      <c r="J118" s="92"/>
      <c r="K118" s="92"/>
      <c r="L118" s="92"/>
      <c r="M118" s="92"/>
    </row>
    <row r="119" spans="1:13" x14ac:dyDescent="0.15">
      <c r="A119" s="57"/>
      <c r="B119" s="96" t="s">
        <v>5</v>
      </c>
      <c r="D119" s="85"/>
      <c r="E119" s="2" t="s">
        <v>454</v>
      </c>
      <c r="F119" s="84" t="str">
        <f>IF(cst_wskakunin_KOUJI_KANRYOU_YOTEI_DATE="","",TEXT(cst_wskakunin_KOUJI_KANRYOU_YOTEI_DATE,"d"))</f>
        <v>31</v>
      </c>
      <c r="G119" s="92"/>
      <c r="H119" s="92"/>
      <c r="I119" s="92"/>
      <c r="J119" s="92"/>
      <c r="K119" s="92"/>
      <c r="L119" s="92"/>
      <c r="M119" s="92"/>
    </row>
    <row r="120" spans="1:13" x14ac:dyDescent="0.15">
      <c r="A120" s="57"/>
      <c r="B120" s="97" t="s">
        <v>455</v>
      </c>
      <c r="D120" s="85"/>
      <c r="F120" s="84"/>
      <c r="G120" s="92"/>
      <c r="H120" s="92"/>
      <c r="I120" s="92"/>
      <c r="J120" s="92"/>
      <c r="K120" s="92"/>
      <c r="L120" s="92"/>
      <c r="M120" s="92"/>
    </row>
    <row r="121" spans="1:13" x14ac:dyDescent="0.15">
      <c r="A121" s="57"/>
      <c r="B121" s="96" t="s">
        <v>3</v>
      </c>
      <c r="D121" s="85"/>
      <c r="E121" s="2" t="s">
        <v>456</v>
      </c>
      <c r="F121" s="84">
        <f>IF(OR(wskakunin_KOUJI_TYAKUSYU_YOTEI_DATE="",wskakunin_KOUJI_KANRYOU_YOTEI_DATE=""),"",IF(DATEDIF(wskakunin_KOUJI_TYAKUSYU_YOTEI_DATE,wskakunin_KOUJI_KANRYOU_YOTEI_DATE,"D")&lt;0,"",wk_koujikikan_year))</f>
        <v>0</v>
      </c>
      <c r="G121" s="92"/>
      <c r="H121" s="92"/>
      <c r="I121" s="92"/>
      <c r="J121" s="92"/>
      <c r="K121" s="92"/>
      <c r="L121" s="92"/>
      <c r="M121" s="92"/>
    </row>
    <row r="122" spans="1:13" x14ac:dyDescent="0.15">
      <c r="A122" s="57"/>
      <c r="B122" s="96" t="s">
        <v>4</v>
      </c>
      <c r="D122" s="85"/>
      <c r="E122" s="2" t="s">
        <v>457</v>
      </c>
      <c r="F122" s="84">
        <f>IF(OR(wskakunin_KOUJI_TYAKUSYU_YOTEI_DATE="",wskakunin_KOUJI_KANRYOU_YOTEI_DATE=""),"",IF(DATEDIF(wskakunin_KOUJI_TYAKUSYU_YOTEI_DATE,wskakunin_KOUJI_KANRYOU_YOTEI_DATE,"D")&lt;0,"",wk_koujikikan_month))</f>
        <v>6</v>
      </c>
      <c r="G122" s="92"/>
      <c r="H122" s="92"/>
      <c r="I122" s="92"/>
      <c r="J122" s="92"/>
      <c r="K122" s="92"/>
      <c r="L122" s="92"/>
      <c r="M122" s="92"/>
    </row>
    <row r="123" spans="1:13" x14ac:dyDescent="0.15">
      <c r="A123" s="57"/>
      <c r="B123" s="97" t="s">
        <v>407</v>
      </c>
      <c r="C123" s="2" t="s">
        <v>458</v>
      </c>
      <c r="D123" s="84" t="s">
        <v>409</v>
      </c>
      <c r="E123" s="2" t="s">
        <v>459</v>
      </c>
      <c r="F123" s="84" t="str">
        <f>IF(wskakunin_KOUZOU1="","",wskakunin_KOUZOU1)</f>
        <v>木造（在来工法）</v>
      </c>
      <c r="G123" s="92"/>
      <c r="H123" s="92"/>
      <c r="I123" s="92"/>
      <c r="J123" s="92"/>
      <c r="K123" s="92"/>
      <c r="L123" s="92"/>
      <c r="M123" s="92"/>
    </row>
    <row r="124" spans="1:13" x14ac:dyDescent="0.15">
      <c r="A124" s="62"/>
      <c r="B124" s="49" t="s">
        <v>460</v>
      </c>
      <c r="C124" s="2" t="s">
        <v>461</v>
      </c>
      <c r="D124" s="84" t="s">
        <v>462</v>
      </c>
      <c r="E124" s="2" t="s">
        <v>463</v>
      </c>
      <c r="F124" s="84" t="str">
        <f>IF(wskakunin_YOUTO_TIIKI_A="", "", wskakunin_YOUTO_TIIKI_A)</f>
        <v>第一種中高層住居専用地域</v>
      </c>
      <c r="G124" s="92"/>
      <c r="H124" s="92"/>
      <c r="I124" s="92"/>
      <c r="J124" s="92"/>
      <c r="K124" s="92"/>
      <c r="L124" s="92"/>
      <c r="M124" s="92"/>
    </row>
    <row r="126" spans="1:13" x14ac:dyDescent="0.15">
      <c r="E126" s="2" t="s">
        <v>464</v>
      </c>
      <c r="F126" s="92">
        <f>IF(DATEDIF(wskakunin_KOUJI_TYAKUSYU_YOTEI_DATE,wskakunin_KOUJI_KANRYOU_YOTEI_DATE,"D")&lt;=44,0,DATEDIF(wskakunin_KOUJI_TYAKUSYU_YOTEI_DATE,wskakunin_KOUJI_KANRYOU_YOTEI_DATE+16,"Y"))</f>
        <v>0</v>
      </c>
    </row>
    <row r="127" spans="1:13" x14ac:dyDescent="0.15">
      <c r="E127" s="2" t="s">
        <v>465</v>
      </c>
      <c r="F127" s="92">
        <f>IF(DATEDIF(wskakunin_KOUJI_TYAKUSYU_YOTEI_DATE,wskakunin_KOUJI_KANRYOU_YOTEI_DATE,"D")&lt;=44,1,DATEDIF(wskakunin_KOUJI_TYAKUSYU_YOTEI_DATE,wskakunin_KOUJI_KANRYOU_YOTEI_DATE+16,"YM"))</f>
        <v>6</v>
      </c>
    </row>
  </sheetData>
  <mergeCells count="3">
    <mergeCell ref="F34:M34"/>
    <mergeCell ref="J1:K1"/>
    <mergeCell ref="F32:M32"/>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9"/>
  <sheetViews>
    <sheetView workbookViewId="0">
      <pane ySplit="2" topLeftCell="A3" activePane="bottomLeft" state="frozen"/>
      <selection activeCell="D59" sqref="D59"/>
      <selection pane="bottomLeft" activeCell="D59" sqref="D59"/>
    </sheetView>
  </sheetViews>
  <sheetFormatPr defaultRowHeight="13.5" x14ac:dyDescent="0.15"/>
  <cols>
    <col min="1" max="1" width="7.125" style="1" bestFit="1" customWidth="1"/>
    <col min="2" max="2" width="6.125" style="1" customWidth="1"/>
    <col min="3" max="3" width="5.25" style="1" customWidth="1"/>
    <col min="4" max="4" width="4.875" style="1" customWidth="1"/>
    <col min="5" max="30" width="5.875" style="1" customWidth="1"/>
    <col min="31" max="31" width="12" style="1" customWidth="1"/>
    <col min="32" max="32" width="10" style="1" customWidth="1"/>
    <col min="33" max="33" width="9" style="69" customWidth="1"/>
    <col min="34" max="34" width="23.875" style="1" customWidth="1"/>
    <col min="35" max="35" width="7.375" style="69" customWidth="1"/>
    <col min="36" max="36" width="9" style="1" customWidth="1"/>
    <col min="37" max="37" width="9" style="69" customWidth="1"/>
    <col min="38" max="40" width="9" style="1" customWidth="1"/>
    <col min="41" max="41" width="8" style="1" customWidth="1"/>
    <col min="42" max="42" width="6.75" style="1" customWidth="1"/>
    <col min="43" max="43" width="9" style="1" customWidth="1"/>
    <col min="44" max="16384" width="9" style="1"/>
  </cols>
  <sheetData>
    <row r="1" spans="1:42" x14ac:dyDescent="0.15">
      <c r="A1" s="1" t="s">
        <v>466</v>
      </c>
      <c r="E1" s="1" t="s">
        <v>467</v>
      </c>
      <c r="R1" s="1" t="s">
        <v>468</v>
      </c>
      <c r="AO1" s="1" t="s">
        <v>469</v>
      </c>
    </row>
    <row r="2" spans="1:42" x14ac:dyDescent="0.15">
      <c r="A2" s="70" t="s">
        <v>470</v>
      </c>
      <c r="B2" s="70" t="s">
        <v>471</v>
      </c>
      <c r="C2" s="70" t="s">
        <v>472</v>
      </c>
      <c r="D2" s="70" t="s">
        <v>296</v>
      </c>
      <c r="E2" s="71" t="s">
        <v>473</v>
      </c>
      <c r="F2" s="71" t="s">
        <v>474</v>
      </c>
      <c r="G2" s="71" t="s">
        <v>462</v>
      </c>
      <c r="H2" s="71" t="s">
        <v>475</v>
      </c>
      <c r="I2" s="71" t="s">
        <v>476</v>
      </c>
      <c r="J2" s="71" t="s">
        <v>477</v>
      </c>
      <c r="K2" s="71" t="s">
        <v>478</v>
      </c>
      <c r="L2" s="71" t="s">
        <v>479</v>
      </c>
      <c r="M2" s="71" t="s">
        <v>480</v>
      </c>
      <c r="N2" s="71" t="s">
        <v>481</v>
      </c>
      <c r="O2" s="71" t="s">
        <v>482</v>
      </c>
      <c r="P2" s="71" t="s">
        <v>483</v>
      </c>
      <c r="Q2" s="71" t="s">
        <v>104</v>
      </c>
      <c r="R2" s="72" t="s">
        <v>473</v>
      </c>
      <c r="S2" s="72" t="s">
        <v>474</v>
      </c>
      <c r="T2" s="72" t="s">
        <v>462</v>
      </c>
      <c r="U2" s="72" t="s">
        <v>475</v>
      </c>
      <c r="V2" s="72" t="s">
        <v>476</v>
      </c>
      <c r="W2" s="72" t="s">
        <v>477</v>
      </c>
      <c r="X2" s="72" t="s">
        <v>478</v>
      </c>
      <c r="Y2" s="72" t="s">
        <v>479</v>
      </c>
      <c r="Z2" s="72" t="s">
        <v>480</v>
      </c>
      <c r="AA2" s="72" t="s">
        <v>481</v>
      </c>
      <c r="AB2" s="72" t="s">
        <v>482</v>
      </c>
      <c r="AC2" s="72" t="s">
        <v>483</v>
      </c>
      <c r="AD2" s="72" t="s">
        <v>104</v>
      </c>
      <c r="AE2" s="70" t="s">
        <v>484</v>
      </c>
      <c r="AF2" s="70" t="s">
        <v>485</v>
      </c>
      <c r="AG2" s="70" t="s">
        <v>486</v>
      </c>
      <c r="AH2" s="70" t="s">
        <v>487</v>
      </c>
      <c r="AI2" s="70" t="s">
        <v>488</v>
      </c>
      <c r="AJ2" s="70" t="s">
        <v>489</v>
      </c>
      <c r="AK2" s="70" t="s">
        <v>490</v>
      </c>
      <c r="AL2" s="70" t="s">
        <v>491</v>
      </c>
      <c r="AM2" s="70" t="s">
        <v>492</v>
      </c>
      <c r="AN2" s="70" t="s">
        <v>493</v>
      </c>
      <c r="AO2" s="71" t="s">
        <v>376</v>
      </c>
      <c r="AP2" s="71" t="s">
        <v>376</v>
      </c>
    </row>
    <row r="3" spans="1:42" x14ac:dyDescent="0.15">
      <c r="A3" s="1" t="s">
        <v>494</v>
      </c>
      <c r="B3" s="1" t="s">
        <v>495</v>
      </c>
      <c r="C3" s="1" t="s">
        <v>495</v>
      </c>
      <c r="D3" s="1" t="s">
        <v>496</v>
      </c>
      <c r="E3" s="73">
        <v>0.5</v>
      </c>
      <c r="F3" s="73">
        <v>0.5</v>
      </c>
      <c r="G3" s="73">
        <v>1</v>
      </c>
      <c r="H3" s="73">
        <v>1</v>
      </c>
      <c r="I3" s="73">
        <v>1</v>
      </c>
      <c r="J3" s="73">
        <v>1</v>
      </c>
      <c r="K3" s="73">
        <v>1</v>
      </c>
      <c r="L3" s="73">
        <v>1</v>
      </c>
      <c r="M3" s="73">
        <v>2</v>
      </c>
      <c r="N3" s="73">
        <v>1</v>
      </c>
      <c r="O3" s="73">
        <v>1</v>
      </c>
      <c r="P3" s="73">
        <v>1</v>
      </c>
      <c r="Q3" s="73">
        <v>0.5</v>
      </c>
      <c r="R3" s="73">
        <v>0.3</v>
      </c>
      <c r="S3" s="73">
        <v>0.3</v>
      </c>
      <c r="T3" s="73">
        <v>0.3</v>
      </c>
      <c r="U3" s="73">
        <v>0.3</v>
      </c>
      <c r="V3" s="73">
        <v>0.5</v>
      </c>
      <c r="W3" s="73">
        <v>0.5</v>
      </c>
      <c r="X3" s="73">
        <v>0.5</v>
      </c>
      <c r="Y3" s="73">
        <v>0.6</v>
      </c>
      <c r="Z3" s="73">
        <v>0.8</v>
      </c>
      <c r="AA3" s="73">
        <v>0.5</v>
      </c>
      <c r="AB3" s="73">
        <v>0.5</v>
      </c>
      <c r="AC3" s="73">
        <v>0.3</v>
      </c>
      <c r="AD3" s="73">
        <v>0.3</v>
      </c>
      <c r="AE3" s="1" t="s">
        <v>473</v>
      </c>
      <c r="AF3" s="1" t="s">
        <v>472</v>
      </c>
      <c r="AG3" s="69" t="s">
        <v>497</v>
      </c>
      <c r="AH3" s="1" t="s">
        <v>108</v>
      </c>
      <c r="AI3" s="69" t="s">
        <v>498</v>
      </c>
      <c r="AJ3" s="1" t="s">
        <v>499</v>
      </c>
      <c r="AK3" s="69" t="s">
        <v>500</v>
      </c>
      <c r="AL3" s="1" t="s">
        <v>501</v>
      </c>
      <c r="AM3" s="69" t="s">
        <v>492</v>
      </c>
      <c r="AN3" s="1" t="s">
        <v>502</v>
      </c>
      <c r="AO3" s="69" t="s">
        <v>503</v>
      </c>
      <c r="AP3" s="1">
        <v>11</v>
      </c>
    </row>
    <row r="4" spans="1:42" x14ac:dyDescent="0.15">
      <c r="B4" s="1" t="s">
        <v>504</v>
      </c>
      <c r="C4" s="1" t="s">
        <v>504</v>
      </c>
      <c r="D4" s="1" t="s">
        <v>494</v>
      </c>
      <c r="E4" s="73">
        <v>0.6</v>
      </c>
      <c r="F4" s="73">
        <v>0.6</v>
      </c>
      <c r="G4" s="73">
        <v>1.5</v>
      </c>
      <c r="H4" s="73">
        <v>1.5</v>
      </c>
      <c r="I4" s="73">
        <v>1.5</v>
      </c>
      <c r="J4" s="73">
        <v>1.5</v>
      </c>
      <c r="K4" s="73">
        <v>1.5</v>
      </c>
      <c r="L4" s="73">
        <v>1.5</v>
      </c>
      <c r="M4" s="73">
        <v>3</v>
      </c>
      <c r="N4" s="73">
        <v>1.5</v>
      </c>
      <c r="O4" s="73">
        <v>1.5</v>
      </c>
      <c r="P4" s="73">
        <v>1.5</v>
      </c>
      <c r="Q4" s="73">
        <v>0.8</v>
      </c>
      <c r="R4" s="73">
        <v>0.4</v>
      </c>
      <c r="S4" s="73">
        <v>0.4</v>
      </c>
      <c r="T4" s="73">
        <v>0.4</v>
      </c>
      <c r="U4" s="73">
        <v>0.4</v>
      </c>
      <c r="V4" s="73">
        <v>0.6</v>
      </c>
      <c r="W4" s="73">
        <v>0.6</v>
      </c>
      <c r="X4" s="73">
        <v>0.6</v>
      </c>
      <c r="Y4" s="73">
        <v>0.8</v>
      </c>
      <c r="Z4" s="73"/>
      <c r="AA4" s="73">
        <v>0.6</v>
      </c>
      <c r="AB4" s="73">
        <v>0.6</v>
      </c>
      <c r="AC4" s="73">
        <v>0.4</v>
      </c>
      <c r="AD4" s="73">
        <v>0.4</v>
      </c>
      <c r="AE4" s="1" t="s">
        <v>474</v>
      </c>
      <c r="AF4" s="1" t="s">
        <v>505</v>
      </c>
      <c r="AG4" s="69" t="s">
        <v>506</v>
      </c>
      <c r="AH4" s="1" t="s">
        <v>507</v>
      </c>
      <c r="AI4" s="69" t="s">
        <v>508</v>
      </c>
      <c r="AJ4" s="1" t="s">
        <v>509</v>
      </c>
      <c r="AK4" s="69" t="s">
        <v>510</v>
      </c>
      <c r="AL4" s="1" t="s">
        <v>511</v>
      </c>
      <c r="AM4" s="69" t="s">
        <v>512</v>
      </c>
      <c r="AN4" s="1" t="s">
        <v>513</v>
      </c>
      <c r="AO4" s="69" t="s">
        <v>514</v>
      </c>
      <c r="AP4" s="1">
        <v>12</v>
      </c>
    </row>
    <row r="5" spans="1:42" x14ac:dyDescent="0.15">
      <c r="B5" s="1" t="s">
        <v>515</v>
      </c>
      <c r="C5" s="1" t="s">
        <v>515</v>
      </c>
      <c r="D5" s="1" t="s">
        <v>495</v>
      </c>
      <c r="E5" s="73">
        <v>0.8</v>
      </c>
      <c r="F5" s="73">
        <v>0.8</v>
      </c>
      <c r="G5" s="73">
        <v>2</v>
      </c>
      <c r="H5" s="73">
        <v>2</v>
      </c>
      <c r="I5" s="73">
        <v>2</v>
      </c>
      <c r="J5" s="73">
        <v>2</v>
      </c>
      <c r="K5" s="73">
        <v>2</v>
      </c>
      <c r="L5" s="73">
        <v>2</v>
      </c>
      <c r="M5" s="73">
        <v>4</v>
      </c>
      <c r="N5" s="73">
        <v>2</v>
      </c>
      <c r="O5" s="73">
        <v>2</v>
      </c>
      <c r="P5" s="73">
        <v>2</v>
      </c>
      <c r="Q5" s="73">
        <v>1</v>
      </c>
      <c r="R5" s="73">
        <v>0.5</v>
      </c>
      <c r="S5" s="73">
        <v>0.5</v>
      </c>
      <c r="T5" s="73">
        <v>0.5</v>
      </c>
      <c r="U5" s="73">
        <v>0.5</v>
      </c>
      <c r="V5" s="73">
        <v>0.8</v>
      </c>
      <c r="W5" s="73">
        <v>0.8</v>
      </c>
      <c r="X5" s="73">
        <v>0.8</v>
      </c>
      <c r="Y5" s="73"/>
      <c r="Z5" s="73"/>
      <c r="AA5" s="73">
        <v>0.8</v>
      </c>
      <c r="AB5" s="73"/>
      <c r="AC5" s="73">
        <v>0.5</v>
      </c>
      <c r="AD5" s="73">
        <v>0.5</v>
      </c>
      <c r="AE5" s="1" t="s">
        <v>462</v>
      </c>
      <c r="AF5" s="1" t="s">
        <v>516</v>
      </c>
      <c r="AG5" s="69" t="s">
        <v>381</v>
      </c>
      <c r="AH5" s="1" t="s">
        <v>378</v>
      </c>
      <c r="AI5" s="69" t="s">
        <v>517</v>
      </c>
      <c r="AJ5" s="1" t="s">
        <v>518</v>
      </c>
      <c r="AK5" s="69" t="s">
        <v>519</v>
      </c>
      <c r="AL5" s="1" t="s">
        <v>520</v>
      </c>
      <c r="AM5" s="69" t="s">
        <v>521</v>
      </c>
      <c r="AN5" s="1" t="s">
        <v>522</v>
      </c>
      <c r="AO5" s="69" t="s">
        <v>523</v>
      </c>
      <c r="AP5" s="1">
        <v>13</v>
      </c>
    </row>
    <row r="6" spans="1:42" x14ac:dyDescent="0.15">
      <c r="B6" s="1" t="s">
        <v>524</v>
      </c>
      <c r="C6" s="1" t="s">
        <v>524</v>
      </c>
      <c r="D6" s="1" t="s">
        <v>504</v>
      </c>
      <c r="E6" s="73">
        <v>1</v>
      </c>
      <c r="F6" s="73">
        <v>1</v>
      </c>
      <c r="G6" s="73">
        <v>3</v>
      </c>
      <c r="H6" s="73">
        <v>3</v>
      </c>
      <c r="I6" s="73">
        <v>3</v>
      </c>
      <c r="J6" s="73">
        <v>3</v>
      </c>
      <c r="K6" s="73">
        <v>3</v>
      </c>
      <c r="L6" s="73">
        <v>3</v>
      </c>
      <c r="M6" s="73">
        <v>5</v>
      </c>
      <c r="N6" s="73">
        <v>3</v>
      </c>
      <c r="O6" s="73">
        <v>3</v>
      </c>
      <c r="P6" s="73">
        <v>3</v>
      </c>
      <c r="Q6" s="73">
        <v>2</v>
      </c>
      <c r="R6" s="73">
        <v>0.6</v>
      </c>
      <c r="S6" s="73">
        <v>0.6</v>
      </c>
      <c r="T6" s="73">
        <v>0.6</v>
      </c>
      <c r="U6" s="73">
        <v>0.6</v>
      </c>
      <c r="V6" s="73"/>
      <c r="W6" s="73"/>
      <c r="X6" s="73"/>
      <c r="Y6" s="73"/>
      <c r="Z6" s="73"/>
      <c r="AA6" s="73"/>
      <c r="AB6" s="73"/>
      <c r="AC6" s="73">
        <v>0.6</v>
      </c>
      <c r="AD6" s="73">
        <v>0.6</v>
      </c>
      <c r="AE6" s="1" t="s">
        <v>475</v>
      </c>
      <c r="AF6" s="1" t="s">
        <v>525</v>
      </c>
      <c r="AG6" s="69" t="s">
        <v>526</v>
      </c>
      <c r="AH6" s="1" t="s">
        <v>527</v>
      </c>
      <c r="AI6" s="69" t="s">
        <v>528</v>
      </c>
      <c r="AJ6" s="1" t="s">
        <v>529</v>
      </c>
      <c r="AK6" s="69" t="s">
        <v>530</v>
      </c>
      <c r="AL6" s="1" t="s">
        <v>531</v>
      </c>
      <c r="AM6" s="69" t="s">
        <v>532</v>
      </c>
      <c r="AO6" s="69" t="s">
        <v>533</v>
      </c>
      <c r="AP6" s="1">
        <v>14</v>
      </c>
    </row>
    <row r="7" spans="1:42" x14ac:dyDescent="0.15">
      <c r="B7" s="1" t="s">
        <v>534</v>
      </c>
      <c r="C7" s="1" t="s">
        <v>534</v>
      </c>
      <c r="D7" s="1" t="s">
        <v>515</v>
      </c>
      <c r="E7" s="73">
        <v>1.5</v>
      </c>
      <c r="F7" s="73">
        <v>1.5</v>
      </c>
      <c r="G7" s="73">
        <v>4</v>
      </c>
      <c r="H7" s="73">
        <v>4</v>
      </c>
      <c r="I7" s="73">
        <v>4</v>
      </c>
      <c r="J7" s="73">
        <v>4</v>
      </c>
      <c r="K7" s="73">
        <v>4</v>
      </c>
      <c r="L7" s="73">
        <v>4</v>
      </c>
      <c r="M7" s="73">
        <v>6</v>
      </c>
      <c r="N7" s="73">
        <v>4</v>
      </c>
      <c r="O7" s="73">
        <v>4</v>
      </c>
      <c r="P7" s="73">
        <v>4</v>
      </c>
      <c r="Q7" s="73">
        <v>3</v>
      </c>
      <c r="R7" s="73"/>
      <c r="S7" s="73"/>
      <c r="T7" s="73"/>
      <c r="U7" s="73"/>
      <c r="V7" s="73"/>
      <c r="W7" s="73"/>
      <c r="X7" s="73"/>
      <c r="Y7" s="73"/>
      <c r="Z7" s="73"/>
      <c r="AA7" s="73"/>
      <c r="AB7" s="73"/>
      <c r="AC7" s="73"/>
      <c r="AD7" s="73">
        <v>0.7</v>
      </c>
      <c r="AE7" s="1" t="s">
        <v>476</v>
      </c>
      <c r="AF7" s="1" t="s">
        <v>535</v>
      </c>
      <c r="AG7" s="69" t="s">
        <v>536</v>
      </c>
      <c r="AH7" s="1" t="s">
        <v>537</v>
      </c>
      <c r="AI7" s="69" t="s">
        <v>538</v>
      </c>
      <c r="AJ7" s="1" t="s">
        <v>539</v>
      </c>
      <c r="AK7" s="69" t="s">
        <v>540</v>
      </c>
      <c r="AL7" s="1" t="s">
        <v>541</v>
      </c>
      <c r="AM7" s="69" t="s">
        <v>542</v>
      </c>
      <c r="AO7" s="69" t="s">
        <v>543</v>
      </c>
      <c r="AP7" s="1">
        <v>15</v>
      </c>
    </row>
    <row r="8" spans="1:42" x14ac:dyDescent="0.15">
      <c r="B8" s="1" t="s">
        <v>544</v>
      </c>
      <c r="C8" s="1" t="s">
        <v>544</v>
      </c>
      <c r="D8" s="1" t="s">
        <v>524</v>
      </c>
      <c r="E8" s="73">
        <v>2</v>
      </c>
      <c r="F8" s="73">
        <v>2</v>
      </c>
      <c r="G8" s="73">
        <v>5</v>
      </c>
      <c r="H8" s="73">
        <v>5</v>
      </c>
      <c r="I8" s="73">
        <v>5</v>
      </c>
      <c r="J8" s="73">
        <v>5</v>
      </c>
      <c r="K8" s="73">
        <v>5</v>
      </c>
      <c r="L8" s="73">
        <v>5</v>
      </c>
      <c r="M8" s="73">
        <v>7</v>
      </c>
      <c r="N8" s="73">
        <v>5</v>
      </c>
      <c r="O8" s="73"/>
      <c r="P8" s="73"/>
      <c r="Q8" s="73">
        <v>4</v>
      </c>
      <c r="R8" s="73"/>
      <c r="S8" s="73"/>
      <c r="T8" s="73"/>
      <c r="U8" s="73"/>
      <c r="V8" s="73"/>
      <c r="W8" s="73"/>
      <c r="X8" s="73"/>
      <c r="Y8" s="73"/>
      <c r="Z8" s="73"/>
      <c r="AA8" s="73"/>
      <c r="AB8" s="73"/>
      <c r="AC8" s="73"/>
      <c r="AD8" s="73"/>
      <c r="AE8" s="1" t="s">
        <v>477</v>
      </c>
      <c r="AF8" s="1" t="s">
        <v>545</v>
      </c>
      <c r="AG8" s="69" t="s">
        <v>546</v>
      </c>
      <c r="AH8" s="1" t="s">
        <v>547</v>
      </c>
      <c r="AI8" s="69" t="s">
        <v>548</v>
      </c>
      <c r="AJ8" s="1" t="s">
        <v>549</v>
      </c>
      <c r="AK8" s="69" t="s">
        <v>550</v>
      </c>
      <c r="AL8" s="1" t="s">
        <v>395</v>
      </c>
      <c r="AM8" s="69" t="s">
        <v>395</v>
      </c>
      <c r="AP8" s="1">
        <v>16</v>
      </c>
    </row>
    <row r="9" spans="1:42" x14ac:dyDescent="0.15">
      <c r="B9" s="1" t="s">
        <v>551</v>
      </c>
      <c r="C9" s="1" t="s">
        <v>551</v>
      </c>
      <c r="D9" s="1" t="s">
        <v>534</v>
      </c>
      <c r="E9" s="73"/>
      <c r="F9" s="73"/>
      <c r="G9" s="73"/>
      <c r="H9" s="73"/>
      <c r="I9" s="73"/>
      <c r="J9" s="73"/>
      <c r="K9" s="73"/>
      <c r="L9" s="73"/>
      <c r="M9" s="73">
        <v>8</v>
      </c>
      <c r="N9" s="73"/>
      <c r="O9" s="73"/>
      <c r="P9" s="73"/>
      <c r="Q9" s="73"/>
      <c r="R9" s="73"/>
      <c r="S9" s="73"/>
      <c r="T9" s="73"/>
      <c r="U9" s="73"/>
      <c r="V9" s="73"/>
      <c r="W9" s="73"/>
      <c r="X9" s="73"/>
      <c r="Y9" s="73"/>
      <c r="Z9" s="73"/>
      <c r="AA9" s="73"/>
      <c r="AB9" s="73"/>
      <c r="AC9" s="73"/>
      <c r="AD9" s="73"/>
      <c r="AE9" s="1" t="s">
        <v>478</v>
      </c>
      <c r="AG9" s="69" t="s">
        <v>552</v>
      </c>
      <c r="AH9" s="1" t="s">
        <v>553</v>
      </c>
      <c r="AI9" s="69" t="s">
        <v>554</v>
      </c>
      <c r="AJ9" s="1" t="s">
        <v>555</v>
      </c>
      <c r="AP9" s="1">
        <v>17</v>
      </c>
    </row>
    <row r="10" spans="1:42" x14ac:dyDescent="0.15">
      <c r="B10" s="1" t="s">
        <v>556</v>
      </c>
      <c r="C10" s="1" t="s">
        <v>556</v>
      </c>
      <c r="D10" s="1" t="s">
        <v>544</v>
      </c>
      <c r="E10" s="73"/>
      <c r="F10" s="73"/>
      <c r="G10" s="73"/>
      <c r="H10" s="73"/>
      <c r="I10" s="73"/>
      <c r="J10" s="73"/>
      <c r="K10" s="73"/>
      <c r="L10" s="73"/>
      <c r="M10" s="73">
        <v>9</v>
      </c>
      <c r="N10" s="73"/>
      <c r="O10" s="73"/>
      <c r="P10" s="73"/>
      <c r="Q10" s="73"/>
      <c r="R10" s="73"/>
      <c r="S10" s="73"/>
      <c r="T10" s="73"/>
      <c r="U10" s="73"/>
      <c r="V10" s="73"/>
      <c r="W10" s="73"/>
      <c r="X10" s="73"/>
      <c r="Y10" s="73"/>
      <c r="Z10" s="73"/>
      <c r="AA10" s="73"/>
      <c r="AB10" s="73"/>
      <c r="AC10" s="73"/>
      <c r="AD10" s="73"/>
      <c r="AE10" s="1" t="s">
        <v>479</v>
      </c>
      <c r="AG10" s="69" t="s">
        <v>557</v>
      </c>
      <c r="AH10" s="1" t="s">
        <v>558</v>
      </c>
      <c r="AP10" s="1">
        <v>18</v>
      </c>
    </row>
    <row r="11" spans="1:42" x14ac:dyDescent="0.15">
      <c r="B11" s="1" t="s">
        <v>559</v>
      </c>
      <c r="C11" s="1" t="s">
        <v>559</v>
      </c>
      <c r="D11" s="1" t="s">
        <v>551</v>
      </c>
      <c r="E11" s="73"/>
      <c r="F11" s="73"/>
      <c r="G11" s="73"/>
      <c r="H11" s="73"/>
      <c r="I11" s="73"/>
      <c r="J11" s="73"/>
      <c r="K11" s="73"/>
      <c r="L11" s="73"/>
      <c r="M11" s="73">
        <v>10</v>
      </c>
      <c r="N11" s="73"/>
      <c r="O11" s="73"/>
      <c r="P11" s="73"/>
      <c r="Q11" s="73"/>
      <c r="R11" s="73"/>
      <c r="S11" s="73"/>
      <c r="T11" s="73"/>
      <c r="U11" s="73"/>
      <c r="V11" s="73"/>
      <c r="W11" s="73"/>
      <c r="X11" s="73"/>
      <c r="Y11" s="73"/>
      <c r="Z11" s="73"/>
      <c r="AA11" s="73"/>
      <c r="AB11" s="73"/>
      <c r="AC11" s="73"/>
      <c r="AD11" s="73"/>
      <c r="AE11" s="1" t="s">
        <v>480</v>
      </c>
      <c r="AG11" s="69" t="s">
        <v>560</v>
      </c>
      <c r="AH11" s="1" t="s">
        <v>561</v>
      </c>
      <c r="AP11" s="1">
        <v>19</v>
      </c>
    </row>
    <row r="12" spans="1:42" x14ac:dyDescent="0.15">
      <c r="B12" s="1" t="s">
        <v>562</v>
      </c>
      <c r="C12" s="1" t="s">
        <v>562</v>
      </c>
      <c r="D12" s="1" t="s">
        <v>556</v>
      </c>
      <c r="E12" s="73"/>
      <c r="F12" s="73"/>
      <c r="G12" s="73"/>
      <c r="H12" s="73"/>
      <c r="I12" s="73"/>
      <c r="J12" s="73"/>
      <c r="K12" s="73"/>
      <c r="L12" s="73"/>
      <c r="M12" s="73">
        <v>11</v>
      </c>
      <c r="N12" s="73"/>
      <c r="O12" s="73"/>
      <c r="P12" s="73"/>
      <c r="Q12" s="73"/>
      <c r="R12" s="73"/>
      <c r="S12" s="73"/>
      <c r="T12" s="73"/>
      <c r="U12" s="73"/>
      <c r="V12" s="73"/>
      <c r="W12" s="73"/>
      <c r="X12" s="73"/>
      <c r="Y12" s="73"/>
      <c r="Z12" s="73"/>
      <c r="AA12" s="73"/>
      <c r="AB12" s="73"/>
      <c r="AC12" s="73"/>
      <c r="AD12" s="73"/>
      <c r="AE12" s="1" t="s">
        <v>481</v>
      </c>
      <c r="AG12" s="69" t="s">
        <v>563</v>
      </c>
      <c r="AH12" s="1" t="s">
        <v>564</v>
      </c>
      <c r="AP12" s="1">
        <v>20</v>
      </c>
    </row>
    <row r="13" spans="1:42" x14ac:dyDescent="0.15">
      <c r="B13" s="1" t="s">
        <v>565</v>
      </c>
      <c r="C13" s="1" t="s">
        <v>565</v>
      </c>
      <c r="D13" s="1" t="s">
        <v>559</v>
      </c>
      <c r="E13" s="73"/>
      <c r="F13" s="73"/>
      <c r="G13" s="73"/>
      <c r="H13" s="73"/>
      <c r="I13" s="73"/>
      <c r="J13" s="73"/>
      <c r="K13" s="73"/>
      <c r="L13" s="73"/>
      <c r="M13" s="73">
        <v>12</v>
      </c>
      <c r="N13" s="73"/>
      <c r="O13" s="73"/>
      <c r="P13" s="73"/>
      <c r="Q13" s="73"/>
      <c r="R13" s="73"/>
      <c r="S13" s="73"/>
      <c r="T13" s="73"/>
      <c r="U13" s="73"/>
      <c r="V13" s="73"/>
      <c r="W13" s="73"/>
      <c r="X13" s="73"/>
      <c r="Y13" s="73"/>
      <c r="Z13" s="73"/>
      <c r="AA13" s="73"/>
      <c r="AB13" s="73"/>
      <c r="AC13" s="73"/>
      <c r="AD13" s="73"/>
      <c r="AE13" s="1" t="s">
        <v>482</v>
      </c>
      <c r="AG13" s="69" t="s">
        <v>566</v>
      </c>
      <c r="AH13" s="1" t="s">
        <v>567</v>
      </c>
      <c r="AP13" s="1">
        <v>21</v>
      </c>
    </row>
    <row r="14" spans="1:42" x14ac:dyDescent="0.15">
      <c r="B14" s="1" t="s">
        <v>568</v>
      </c>
      <c r="C14" s="1" t="s">
        <v>568</v>
      </c>
      <c r="D14" s="1" t="s">
        <v>562</v>
      </c>
      <c r="E14" s="73"/>
      <c r="F14" s="73"/>
      <c r="G14" s="73"/>
      <c r="H14" s="73"/>
      <c r="I14" s="73"/>
      <c r="J14" s="73"/>
      <c r="K14" s="73"/>
      <c r="L14" s="73"/>
      <c r="M14" s="73">
        <v>13</v>
      </c>
      <c r="N14" s="73"/>
      <c r="O14" s="73"/>
      <c r="P14" s="73"/>
      <c r="Q14" s="73"/>
      <c r="R14" s="73"/>
      <c r="S14" s="73"/>
      <c r="T14" s="73"/>
      <c r="U14" s="73"/>
      <c r="V14" s="73"/>
      <c r="W14" s="73"/>
      <c r="X14" s="73"/>
      <c r="Y14" s="73"/>
      <c r="Z14" s="73"/>
      <c r="AA14" s="73"/>
      <c r="AB14" s="73"/>
      <c r="AC14" s="73"/>
      <c r="AD14" s="73"/>
      <c r="AE14" s="1" t="s">
        <v>483</v>
      </c>
      <c r="AG14" s="69" t="s">
        <v>569</v>
      </c>
      <c r="AH14" s="1" t="s">
        <v>570</v>
      </c>
      <c r="AP14" s="1">
        <v>22</v>
      </c>
    </row>
    <row r="15" spans="1:42" x14ac:dyDescent="0.15">
      <c r="B15" s="1" t="s">
        <v>571</v>
      </c>
      <c r="C15" s="1" t="s">
        <v>571</v>
      </c>
      <c r="D15" s="1" t="s">
        <v>565</v>
      </c>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1" t="s">
        <v>104</v>
      </c>
      <c r="AG15" s="69" t="s">
        <v>572</v>
      </c>
      <c r="AH15" s="1" t="s">
        <v>573</v>
      </c>
      <c r="AP15" s="1">
        <v>23</v>
      </c>
    </row>
    <row r="16" spans="1:42" x14ac:dyDescent="0.15">
      <c r="B16" s="1" t="s">
        <v>574</v>
      </c>
      <c r="C16" s="1" t="s">
        <v>574</v>
      </c>
      <c r="D16" s="1" t="s">
        <v>568</v>
      </c>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G16" s="69" t="s">
        <v>575</v>
      </c>
      <c r="AH16" s="1" t="s">
        <v>576</v>
      </c>
      <c r="AP16" s="1">
        <v>24</v>
      </c>
    </row>
    <row r="17" spans="2:42" x14ac:dyDescent="0.15">
      <c r="B17" s="1" t="s">
        <v>577</v>
      </c>
      <c r="C17" s="1" t="s">
        <v>577</v>
      </c>
      <c r="D17" s="1" t="s">
        <v>571</v>
      </c>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G17" s="69" t="s">
        <v>578</v>
      </c>
      <c r="AH17" s="1" t="s">
        <v>579</v>
      </c>
      <c r="AP17" s="1">
        <v>25</v>
      </c>
    </row>
    <row r="18" spans="2:42" x14ac:dyDescent="0.15">
      <c r="B18" s="1" t="s">
        <v>580</v>
      </c>
      <c r="C18" s="1" t="s">
        <v>580</v>
      </c>
      <c r="D18" s="1" t="s">
        <v>574</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G18" s="69" t="s">
        <v>581</v>
      </c>
      <c r="AH18" s="1" t="s">
        <v>582</v>
      </c>
      <c r="AP18" s="1">
        <v>26</v>
      </c>
    </row>
    <row r="19" spans="2:42" x14ac:dyDescent="0.15">
      <c r="B19" s="1" t="s">
        <v>583</v>
      </c>
      <c r="C19" s="1" t="s">
        <v>583</v>
      </c>
      <c r="D19" s="1" t="s">
        <v>577</v>
      </c>
      <c r="AG19" s="69" t="s">
        <v>584</v>
      </c>
      <c r="AH19" s="1" t="s">
        <v>585</v>
      </c>
      <c r="AP19" s="1">
        <v>27</v>
      </c>
    </row>
    <row r="20" spans="2:42" x14ac:dyDescent="0.15">
      <c r="B20" s="1" t="s">
        <v>586</v>
      </c>
      <c r="C20" s="1" t="s">
        <v>586</v>
      </c>
      <c r="D20" s="1" t="s">
        <v>580</v>
      </c>
      <c r="AG20" s="69" t="s">
        <v>587</v>
      </c>
      <c r="AH20" s="1" t="s">
        <v>588</v>
      </c>
      <c r="AP20" s="1">
        <v>28</v>
      </c>
    </row>
    <row r="21" spans="2:42" x14ac:dyDescent="0.15">
      <c r="B21" s="1" t="s">
        <v>589</v>
      </c>
      <c r="C21" s="1" t="s">
        <v>589</v>
      </c>
      <c r="D21" s="1" t="s">
        <v>583</v>
      </c>
      <c r="AG21" s="69" t="s">
        <v>590</v>
      </c>
      <c r="AH21" s="1" t="s">
        <v>591</v>
      </c>
      <c r="AP21" s="1">
        <v>29</v>
      </c>
    </row>
    <row r="22" spans="2:42" x14ac:dyDescent="0.15">
      <c r="B22" s="1" t="s">
        <v>592</v>
      </c>
      <c r="C22" s="1" t="s">
        <v>592</v>
      </c>
      <c r="D22" s="1" t="s">
        <v>586</v>
      </c>
      <c r="AG22" s="69" t="s">
        <v>593</v>
      </c>
      <c r="AH22" s="1" t="s">
        <v>594</v>
      </c>
      <c r="AP22" s="1">
        <v>30</v>
      </c>
    </row>
    <row r="23" spans="2:42" x14ac:dyDescent="0.15">
      <c r="B23" s="1" t="s">
        <v>595</v>
      </c>
      <c r="C23" s="1" t="s">
        <v>595</v>
      </c>
      <c r="D23" s="1" t="s">
        <v>589</v>
      </c>
      <c r="AG23" s="69" t="s">
        <v>596</v>
      </c>
      <c r="AH23" s="1" t="s">
        <v>597</v>
      </c>
      <c r="AP23" s="1">
        <v>31</v>
      </c>
    </row>
    <row r="24" spans="2:42" x14ac:dyDescent="0.15">
      <c r="B24" s="1" t="s">
        <v>598</v>
      </c>
      <c r="C24" s="1" t="s">
        <v>598</v>
      </c>
      <c r="D24" s="1" t="s">
        <v>592</v>
      </c>
      <c r="AG24" s="69" t="s">
        <v>599</v>
      </c>
      <c r="AH24" s="1" t="s">
        <v>600</v>
      </c>
      <c r="AP24" s="1">
        <v>32</v>
      </c>
    </row>
    <row r="25" spans="2:42" x14ac:dyDescent="0.15">
      <c r="B25" s="1" t="s">
        <v>601</v>
      </c>
      <c r="C25" s="1" t="s">
        <v>601</v>
      </c>
      <c r="D25" s="1" t="s">
        <v>595</v>
      </c>
      <c r="AG25" s="69" t="s">
        <v>602</v>
      </c>
      <c r="AH25" s="1" t="s">
        <v>603</v>
      </c>
      <c r="AP25" s="1">
        <v>33</v>
      </c>
    </row>
    <row r="26" spans="2:42" x14ac:dyDescent="0.15">
      <c r="B26" s="1" t="s">
        <v>604</v>
      </c>
      <c r="C26" s="1" t="s">
        <v>604</v>
      </c>
      <c r="D26" s="1" t="s">
        <v>598</v>
      </c>
      <c r="AG26" s="69" t="s">
        <v>605</v>
      </c>
      <c r="AH26" s="1" t="s">
        <v>606</v>
      </c>
      <c r="AP26" s="1">
        <v>34</v>
      </c>
    </row>
    <row r="27" spans="2:42" x14ac:dyDescent="0.15">
      <c r="B27" s="1" t="s">
        <v>607</v>
      </c>
      <c r="C27" s="1" t="s">
        <v>607</v>
      </c>
      <c r="D27" s="1" t="s">
        <v>601</v>
      </c>
      <c r="AG27" s="69" t="s">
        <v>608</v>
      </c>
      <c r="AH27" s="1" t="s">
        <v>609</v>
      </c>
      <c r="AP27" s="1">
        <v>35</v>
      </c>
    </row>
    <row r="28" spans="2:42" x14ac:dyDescent="0.15">
      <c r="B28" s="1" t="s">
        <v>610</v>
      </c>
      <c r="C28" s="1" t="s">
        <v>610</v>
      </c>
      <c r="D28" s="1" t="s">
        <v>604</v>
      </c>
      <c r="AG28" s="69" t="s">
        <v>611</v>
      </c>
      <c r="AH28" s="1" t="s">
        <v>612</v>
      </c>
      <c r="AP28" s="1">
        <v>36</v>
      </c>
    </row>
    <row r="29" spans="2:42" x14ac:dyDescent="0.15">
      <c r="B29" s="1" t="s">
        <v>613</v>
      </c>
      <c r="C29" s="1" t="s">
        <v>613</v>
      </c>
      <c r="D29" s="1" t="s">
        <v>607</v>
      </c>
      <c r="AG29" s="69" t="s">
        <v>614</v>
      </c>
      <c r="AH29" s="1" t="s">
        <v>615</v>
      </c>
      <c r="AP29" s="1">
        <v>37</v>
      </c>
    </row>
    <row r="30" spans="2:42" x14ac:dyDescent="0.15">
      <c r="B30" s="1" t="s">
        <v>616</v>
      </c>
      <c r="C30" s="1" t="s">
        <v>616</v>
      </c>
      <c r="D30" s="1" t="s">
        <v>610</v>
      </c>
      <c r="AG30" s="69" t="s">
        <v>617</v>
      </c>
      <c r="AH30" s="1" t="s">
        <v>618</v>
      </c>
      <c r="AP30" s="1">
        <v>38</v>
      </c>
    </row>
    <row r="31" spans="2:42" x14ac:dyDescent="0.15">
      <c r="B31" s="1" t="s">
        <v>619</v>
      </c>
      <c r="C31" s="1" t="s">
        <v>619</v>
      </c>
      <c r="D31" s="1" t="s">
        <v>613</v>
      </c>
      <c r="AG31" s="69" t="s">
        <v>620</v>
      </c>
      <c r="AH31" s="1" t="s">
        <v>621</v>
      </c>
      <c r="AP31" s="1">
        <v>39</v>
      </c>
    </row>
    <row r="32" spans="2:42" x14ac:dyDescent="0.15">
      <c r="B32" s="1" t="s">
        <v>622</v>
      </c>
      <c r="C32" s="1" t="s">
        <v>622</v>
      </c>
      <c r="D32" s="1" t="s">
        <v>616</v>
      </c>
      <c r="AG32" s="69" t="s">
        <v>623</v>
      </c>
      <c r="AH32" s="1" t="s">
        <v>624</v>
      </c>
      <c r="AP32" s="1">
        <v>40</v>
      </c>
    </row>
    <row r="33" spans="2:42" x14ac:dyDescent="0.15">
      <c r="B33" s="1" t="s">
        <v>625</v>
      </c>
      <c r="C33" s="1" t="s">
        <v>625</v>
      </c>
      <c r="D33" s="1" t="s">
        <v>619</v>
      </c>
      <c r="AG33" s="69" t="s">
        <v>626</v>
      </c>
      <c r="AH33" s="1" t="s">
        <v>627</v>
      </c>
      <c r="AP33" s="1">
        <v>41</v>
      </c>
    </row>
    <row r="34" spans="2:42" x14ac:dyDescent="0.15">
      <c r="B34" s="1" t="s">
        <v>628</v>
      </c>
      <c r="C34" s="1" t="s">
        <v>628</v>
      </c>
      <c r="D34" s="1" t="s">
        <v>622</v>
      </c>
      <c r="AG34" s="69" t="s">
        <v>629</v>
      </c>
      <c r="AH34" s="1" t="s">
        <v>630</v>
      </c>
      <c r="AP34" s="1">
        <v>42</v>
      </c>
    </row>
    <row r="35" spans="2:42" x14ac:dyDescent="0.15">
      <c r="B35" s="1" t="s">
        <v>631</v>
      </c>
      <c r="C35" s="1" t="s">
        <v>631</v>
      </c>
      <c r="D35" s="1" t="s">
        <v>625</v>
      </c>
      <c r="AG35" s="69" t="s">
        <v>632</v>
      </c>
      <c r="AH35" s="1" t="s">
        <v>633</v>
      </c>
      <c r="AP35" s="1">
        <v>43</v>
      </c>
    </row>
    <row r="36" spans="2:42" x14ac:dyDescent="0.15">
      <c r="B36" s="1" t="s">
        <v>634</v>
      </c>
      <c r="C36" s="1" t="s">
        <v>634</v>
      </c>
      <c r="D36" s="1" t="s">
        <v>628</v>
      </c>
      <c r="AG36" s="69" t="s">
        <v>635</v>
      </c>
      <c r="AH36" s="1" t="s">
        <v>636</v>
      </c>
      <c r="AP36" s="1">
        <v>44</v>
      </c>
    </row>
    <row r="37" spans="2:42" x14ac:dyDescent="0.15">
      <c r="B37" s="1" t="s">
        <v>637</v>
      </c>
      <c r="C37" s="1" t="s">
        <v>637</v>
      </c>
      <c r="D37" s="1" t="s">
        <v>631</v>
      </c>
      <c r="AG37" s="69" t="s">
        <v>638</v>
      </c>
      <c r="AH37" s="1" t="s">
        <v>639</v>
      </c>
      <c r="AP37" s="1">
        <v>45</v>
      </c>
    </row>
    <row r="38" spans="2:42" x14ac:dyDescent="0.15">
      <c r="B38" s="1" t="s">
        <v>640</v>
      </c>
      <c r="C38" s="1" t="s">
        <v>640</v>
      </c>
      <c r="D38" s="1" t="s">
        <v>634</v>
      </c>
      <c r="AG38" s="69" t="s">
        <v>641</v>
      </c>
      <c r="AH38" s="1" t="s">
        <v>642</v>
      </c>
      <c r="AP38" s="1">
        <v>46</v>
      </c>
    </row>
    <row r="39" spans="2:42" x14ac:dyDescent="0.15">
      <c r="B39" s="1" t="s">
        <v>643</v>
      </c>
      <c r="C39" s="1" t="s">
        <v>643</v>
      </c>
      <c r="D39" s="1" t="s">
        <v>637</v>
      </c>
      <c r="AG39" s="69" t="s">
        <v>644</v>
      </c>
      <c r="AH39" s="1" t="s">
        <v>645</v>
      </c>
      <c r="AP39" s="1">
        <v>99</v>
      </c>
    </row>
    <row r="40" spans="2:42" x14ac:dyDescent="0.15">
      <c r="B40" s="1" t="s">
        <v>646</v>
      </c>
      <c r="C40" s="1" t="s">
        <v>646</v>
      </c>
      <c r="D40" s="1" t="s">
        <v>640</v>
      </c>
      <c r="AG40" s="69" t="s">
        <v>647</v>
      </c>
      <c r="AH40" s="1" t="s">
        <v>648</v>
      </c>
    </row>
    <row r="41" spans="2:42" x14ac:dyDescent="0.15">
      <c r="B41" s="1" t="s">
        <v>649</v>
      </c>
      <c r="C41" s="1" t="s">
        <v>649</v>
      </c>
      <c r="D41" s="1" t="s">
        <v>643</v>
      </c>
      <c r="AG41" s="69" t="s">
        <v>650</v>
      </c>
      <c r="AH41" s="1" t="s">
        <v>651</v>
      </c>
    </row>
    <row r="42" spans="2:42" x14ac:dyDescent="0.15">
      <c r="B42" s="1" t="s">
        <v>652</v>
      </c>
      <c r="C42" s="1" t="s">
        <v>652</v>
      </c>
      <c r="D42" s="1" t="s">
        <v>646</v>
      </c>
      <c r="AG42" s="69" t="s">
        <v>653</v>
      </c>
      <c r="AH42" s="1" t="s">
        <v>654</v>
      </c>
    </row>
    <row r="43" spans="2:42" x14ac:dyDescent="0.15">
      <c r="B43" s="1" t="s">
        <v>655</v>
      </c>
      <c r="C43" s="1" t="s">
        <v>655</v>
      </c>
      <c r="D43" s="1" t="s">
        <v>649</v>
      </c>
      <c r="AG43" s="69" t="s">
        <v>656</v>
      </c>
      <c r="AH43" s="1" t="s">
        <v>657</v>
      </c>
    </row>
    <row r="44" spans="2:42" x14ac:dyDescent="0.15">
      <c r="B44" s="1" t="s">
        <v>658</v>
      </c>
      <c r="C44" s="1" t="s">
        <v>658</v>
      </c>
      <c r="D44" s="1" t="s">
        <v>652</v>
      </c>
      <c r="AG44" s="69" t="s">
        <v>659</v>
      </c>
      <c r="AH44" s="1" t="s">
        <v>660</v>
      </c>
    </row>
    <row r="45" spans="2:42" x14ac:dyDescent="0.15">
      <c r="B45" s="1" t="s">
        <v>661</v>
      </c>
      <c r="C45" s="1" t="s">
        <v>661</v>
      </c>
      <c r="D45" s="1" t="s">
        <v>655</v>
      </c>
      <c r="AG45" s="69" t="s">
        <v>662</v>
      </c>
      <c r="AH45" s="1" t="s">
        <v>663</v>
      </c>
    </row>
    <row r="46" spans="2:42" x14ac:dyDescent="0.15">
      <c r="B46" s="1" t="s">
        <v>664</v>
      </c>
      <c r="C46" s="1" t="s">
        <v>664</v>
      </c>
      <c r="D46" s="1" t="s">
        <v>658</v>
      </c>
      <c r="AG46" s="69" t="s">
        <v>665</v>
      </c>
      <c r="AH46" s="1" t="s">
        <v>666</v>
      </c>
    </row>
    <row r="47" spans="2:42" x14ac:dyDescent="0.15">
      <c r="B47" s="1" t="s">
        <v>667</v>
      </c>
      <c r="C47" s="1" t="s">
        <v>667</v>
      </c>
      <c r="D47" s="1" t="s">
        <v>661</v>
      </c>
      <c r="AG47" s="69" t="s">
        <v>668</v>
      </c>
      <c r="AH47" s="1" t="s">
        <v>669</v>
      </c>
    </row>
    <row r="48" spans="2:42" x14ac:dyDescent="0.15">
      <c r="B48" s="1" t="s">
        <v>670</v>
      </c>
      <c r="C48" s="1" t="s">
        <v>670</v>
      </c>
      <c r="D48" s="1" t="s">
        <v>664</v>
      </c>
      <c r="AG48" s="69" t="s">
        <v>671</v>
      </c>
      <c r="AH48" s="1" t="s">
        <v>672</v>
      </c>
    </row>
    <row r="49" spans="2:34" s="1" customFormat="1" x14ac:dyDescent="0.15">
      <c r="B49" s="1" t="s">
        <v>673</v>
      </c>
      <c r="C49" s="1" t="s">
        <v>673</v>
      </c>
      <c r="D49" s="1" t="s">
        <v>667</v>
      </c>
      <c r="AG49" s="69" t="s">
        <v>674</v>
      </c>
      <c r="AH49" s="1" t="s">
        <v>675</v>
      </c>
    </row>
    <row r="50" spans="2:34" s="1" customFormat="1" x14ac:dyDescent="0.15">
      <c r="D50" s="1" t="s">
        <v>670</v>
      </c>
      <c r="AG50" s="69" t="s">
        <v>676</v>
      </c>
      <c r="AH50" s="1" t="s">
        <v>677</v>
      </c>
    </row>
    <row r="51" spans="2:34" s="1" customFormat="1" x14ac:dyDescent="0.15">
      <c r="D51" s="1" t="s">
        <v>673</v>
      </c>
      <c r="AG51" s="69" t="s">
        <v>678</v>
      </c>
      <c r="AH51" s="1" t="s">
        <v>679</v>
      </c>
    </row>
    <row r="52" spans="2:34" s="1" customFormat="1" x14ac:dyDescent="0.15">
      <c r="AG52" s="69" t="s">
        <v>680</v>
      </c>
      <c r="AH52" s="1" t="s">
        <v>681</v>
      </c>
    </row>
    <row r="53" spans="2:34" s="1" customFormat="1" x14ac:dyDescent="0.15">
      <c r="AG53" s="69" t="s">
        <v>682</v>
      </c>
      <c r="AH53" s="1" t="s">
        <v>683</v>
      </c>
    </row>
    <row r="54" spans="2:34" s="1" customFormat="1" x14ac:dyDescent="0.15">
      <c r="AG54" s="69" t="s">
        <v>684</v>
      </c>
      <c r="AH54" s="1" t="s">
        <v>685</v>
      </c>
    </row>
    <row r="55" spans="2:34" s="1" customFormat="1" x14ac:dyDescent="0.15">
      <c r="AG55" s="69" t="s">
        <v>686</v>
      </c>
      <c r="AH55" s="1" t="s">
        <v>687</v>
      </c>
    </row>
    <row r="56" spans="2:34" s="1" customFormat="1" x14ac:dyDescent="0.15">
      <c r="AG56" s="69" t="s">
        <v>688</v>
      </c>
      <c r="AH56" s="1" t="s">
        <v>689</v>
      </c>
    </row>
    <row r="57" spans="2:34" s="1" customFormat="1" x14ac:dyDescent="0.15">
      <c r="AG57" s="69" t="s">
        <v>690</v>
      </c>
      <c r="AH57" s="1" t="s">
        <v>691</v>
      </c>
    </row>
    <row r="58" spans="2:34" s="1" customFormat="1" x14ac:dyDescent="0.15">
      <c r="AG58" s="69" t="s">
        <v>692</v>
      </c>
      <c r="AH58" s="1" t="s">
        <v>693</v>
      </c>
    </row>
    <row r="59" spans="2:34" s="1" customFormat="1" x14ac:dyDescent="0.15">
      <c r="D59" s="1">
        <v>1</v>
      </c>
      <c r="AG59" s="69" t="s">
        <v>694</v>
      </c>
      <c r="AH59" s="1" t="s">
        <v>695</v>
      </c>
    </row>
    <row r="60" spans="2:34" s="1" customFormat="1" x14ac:dyDescent="0.15">
      <c r="AG60" s="69" t="s">
        <v>696</v>
      </c>
      <c r="AH60" s="1" t="s">
        <v>697</v>
      </c>
    </row>
    <row r="61" spans="2:34" s="1" customFormat="1" x14ac:dyDescent="0.15">
      <c r="AG61" s="69" t="s">
        <v>698</v>
      </c>
      <c r="AH61" s="1" t="s">
        <v>699</v>
      </c>
    </row>
    <row r="62" spans="2:34" s="1" customFormat="1" x14ac:dyDescent="0.15">
      <c r="AG62" s="69" t="s">
        <v>700</v>
      </c>
      <c r="AH62" s="1" t="s">
        <v>701</v>
      </c>
    </row>
    <row r="63" spans="2:34" s="1" customFormat="1" x14ac:dyDescent="0.15">
      <c r="AG63" s="69" t="s">
        <v>702</v>
      </c>
      <c r="AH63" s="1" t="s">
        <v>703</v>
      </c>
    </row>
    <row r="64" spans="2:34" s="1" customFormat="1" x14ac:dyDescent="0.15">
      <c r="D64" s="1">
        <v>1</v>
      </c>
      <c r="AG64" s="69" t="s">
        <v>704</v>
      </c>
      <c r="AH64" s="1" t="s">
        <v>705</v>
      </c>
    </row>
    <row r="65" spans="2:34" s="1" customFormat="1" x14ac:dyDescent="0.15">
      <c r="AG65" s="69" t="s">
        <v>706</v>
      </c>
      <c r="AH65" s="1" t="s">
        <v>707</v>
      </c>
    </row>
    <row r="66" spans="2:34" s="1" customFormat="1" x14ac:dyDescent="0.15">
      <c r="B66" s="80"/>
      <c r="D66" s="1">
        <v>1</v>
      </c>
      <c r="AG66" s="69" t="s">
        <v>708</v>
      </c>
      <c r="AH66" s="1" t="s">
        <v>709</v>
      </c>
    </row>
    <row r="67" spans="2:34" s="1" customFormat="1" x14ac:dyDescent="0.15">
      <c r="B67" s="80"/>
      <c r="AG67" s="69" t="s">
        <v>710</v>
      </c>
      <c r="AH67" s="1" t="s">
        <v>711</v>
      </c>
    </row>
    <row r="68" spans="2:34" s="1" customFormat="1" x14ac:dyDescent="0.15">
      <c r="B68" s="80"/>
      <c r="AG68" s="69" t="s">
        <v>712</v>
      </c>
      <c r="AH68" s="1" t="s">
        <v>713</v>
      </c>
    </row>
    <row r="69" spans="2:34" x14ac:dyDescent="0.15">
      <c r="B69" s="80"/>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56"/>
  <sheetViews>
    <sheetView tabSelected="1" workbookViewId="0">
      <selection activeCell="D17" sqref="D17"/>
    </sheetView>
  </sheetViews>
  <sheetFormatPr defaultRowHeight="14.25" x14ac:dyDescent="0.15"/>
  <cols>
    <col min="1" max="1" width="5.375" style="12" customWidth="1"/>
    <col min="2" max="2" width="3.125" style="12" customWidth="1"/>
    <col min="3" max="3" width="9" style="12" customWidth="1"/>
    <col min="4" max="9" width="9" style="12"/>
    <col min="10" max="10" width="14.25" style="2" hidden="1" customWidth="1"/>
    <col min="11" max="11" width="9" style="12" hidden="1" customWidth="1"/>
    <col min="12" max="16384" width="9" style="12"/>
  </cols>
  <sheetData>
    <row r="1" spans="1:11" x14ac:dyDescent="0.15">
      <c r="A1" s="12" t="s">
        <v>725</v>
      </c>
    </row>
    <row r="3" spans="1:11" x14ac:dyDescent="0.15">
      <c r="B3" s="13"/>
      <c r="C3" s="12" t="s">
        <v>726</v>
      </c>
    </row>
    <row r="4" spans="1:11" ht="6.75" customHeight="1" x14ac:dyDescent="0.15"/>
    <row r="5" spans="1:11" x14ac:dyDescent="0.15">
      <c r="B5" s="14" t="s">
        <v>727</v>
      </c>
      <c r="C5" s="12" t="s">
        <v>728</v>
      </c>
    </row>
    <row r="6" spans="1:11" ht="6.75" customHeight="1" x14ac:dyDescent="0.15"/>
    <row r="7" spans="1:11" x14ac:dyDescent="0.15">
      <c r="B7" s="148"/>
      <c r="C7" s="12" t="s">
        <v>991</v>
      </c>
    </row>
    <row r="8" spans="1:11" x14ac:dyDescent="0.15">
      <c r="J8" s="3"/>
      <c r="K8" s="3"/>
    </row>
    <row r="9" spans="1:11" x14ac:dyDescent="0.15">
      <c r="J9" s="3" t="s">
        <v>759</v>
      </c>
      <c r="K9" s="28"/>
    </row>
    <row r="10" spans="1:11" x14ac:dyDescent="0.15">
      <c r="D10" s="105"/>
      <c r="J10" s="3" t="s">
        <v>760</v>
      </c>
      <c r="K10" s="3" t="s">
        <v>761</v>
      </c>
    </row>
    <row r="11" spans="1:11" x14ac:dyDescent="0.15">
      <c r="D11" s="104"/>
      <c r="J11" s="3" t="s">
        <v>762</v>
      </c>
      <c r="K11" s="3" t="s">
        <v>763</v>
      </c>
    </row>
    <row r="12" spans="1:11" x14ac:dyDescent="0.15">
      <c r="D12" s="104"/>
      <c r="J12" s="3" t="s">
        <v>764</v>
      </c>
      <c r="K12" s="3" t="s">
        <v>765</v>
      </c>
    </row>
    <row r="13" spans="1:11" x14ac:dyDescent="0.15">
      <c r="D13" s="104"/>
      <c r="J13" s="3" t="s">
        <v>766</v>
      </c>
      <c r="K13" s="3" t="s">
        <v>767</v>
      </c>
    </row>
    <row r="14" spans="1:11" x14ac:dyDescent="0.15">
      <c r="C14" s="103"/>
      <c r="D14" s="104"/>
      <c r="E14" s="103"/>
      <c r="J14" s="3" t="s">
        <v>768</v>
      </c>
      <c r="K14" s="3" t="s">
        <v>769</v>
      </c>
    </row>
    <row r="15" spans="1:11" x14ac:dyDescent="0.15">
      <c r="C15" s="104"/>
      <c r="D15" s="104"/>
      <c r="E15" s="104"/>
      <c r="J15" s="3" t="s">
        <v>770</v>
      </c>
      <c r="K15" s="3" t="s">
        <v>771</v>
      </c>
    </row>
    <row r="16" spans="1:11" x14ac:dyDescent="0.15">
      <c r="C16" s="104"/>
      <c r="D16" s="104"/>
      <c r="E16" s="104"/>
      <c r="J16" s="3" t="s">
        <v>772</v>
      </c>
      <c r="K16" s="3" t="s">
        <v>773</v>
      </c>
    </row>
    <row r="17" spans="3:11" x14ac:dyDescent="0.15">
      <c r="C17" s="104"/>
      <c r="D17" s="104"/>
      <c r="E17" s="104"/>
      <c r="J17" s="2" t="s">
        <v>774</v>
      </c>
      <c r="K17" s="2" t="s">
        <v>775</v>
      </c>
    </row>
    <row r="18" spans="3:11" x14ac:dyDescent="0.15">
      <c r="C18" s="104"/>
      <c r="D18" s="104"/>
      <c r="E18" s="104"/>
      <c r="J18" s="2" t="s">
        <v>776</v>
      </c>
      <c r="K18" s="2" t="s">
        <v>777</v>
      </c>
    </row>
    <row r="19" spans="3:11" x14ac:dyDescent="0.15">
      <c r="C19" s="104"/>
      <c r="D19" s="104"/>
      <c r="E19" s="104"/>
      <c r="J19" s="2" t="s">
        <v>778</v>
      </c>
      <c r="K19" s="2" t="s">
        <v>779</v>
      </c>
    </row>
    <row r="20" spans="3:11" x14ac:dyDescent="0.15">
      <c r="C20" s="104"/>
      <c r="D20" s="104"/>
      <c r="E20" s="104"/>
      <c r="J20" s="2" t="s">
        <v>780</v>
      </c>
      <c r="K20" s="2" t="s">
        <v>781</v>
      </c>
    </row>
    <row r="21" spans="3:11" x14ac:dyDescent="0.15">
      <c r="C21" s="104"/>
      <c r="D21" s="104"/>
      <c r="E21" s="104"/>
      <c r="J21" s="2" t="s">
        <v>782</v>
      </c>
      <c r="K21" s="2" t="s">
        <v>783</v>
      </c>
    </row>
    <row r="22" spans="3:11" x14ac:dyDescent="0.15">
      <c r="C22" s="104"/>
      <c r="D22" s="104"/>
      <c r="E22" s="104"/>
      <c r="J22" s="2" t="s">
        <v>784</v>
      </c>
      <c r="K22" s="2" t="s">
        <v>785</v>
      </c>
    </row>
    <row r="23" spans="3:11" x14ac:dyDescent="0.15">
      <c r="C23" s="104"/>
      <c r="D23" s="104"/>
      <c r="E23" s="104"/>
      <c r="J23" s="2" t="s">
        <v>786</v>
      </c>
      <c r="K23" s="2" t="s">
        <v>787</v>
      </c>
    </row>
    <row r="24" spans="3:11" x14ac:dyDescent="0.15">
      <c r="C24" s="104"/>
      <c r="D24" s="104"/>
      <c r="E24" s="104"/>
      <c r="J24" s="2" t="s">
        <v>788</v>
      </c>
      <c r="K24" s="2" t="s">
        <v>789</v>
      </c>
    </row>
    <row r="25" spans="3:11" x14ac:dyDescent="0.15">
      <c r="J25" s="2" t="s">
        <v>790</v>
      </c>
      <c r="K25" s="2" t="s">
        <v>791</v>
      </c>
    </row>
    <row r="26" spans="3:11" x14ac:dyDescent="0.15">
      <c r="J26" s="2" t="s">
        <v>792</v>
      </c>
      <c r="K26" s="2" t="s">
        <v>793</v>
      </c>
    </row>
    <row r="27" spans="3:11" x14ac:dyDescent="0.15">
      <c r="J27" s="2" t="s">
        <v>794</v>
      </c>
      <c r="K27" s="2" t="s">
        <v>795</v>
      </c>
    </row>
    <row r="28" spans="3:11" x14ac:dyDescent="0.15">
      <c r="J28" s="2" t="s">
        <v>796</v>
      </c>
      <c r="K28" s="2" t="s">
        <v>797</v>
      </c>
    </row>
    <row r="29" spans="3:11" x14ac:dyDescent="0.15">
      <c r="J29" s="2" t="s">
        <v>798</v>
      </c>
      <c r="K29" s="2" t="s">
        <v>799</v>
      </c>
    </row>
    <row r="30" spans="3:11" x14ac:dyDescent="0.15">
      <c r="J30" s="2" t="s">
        <v>800</v>
      </c>
      <c r="K30" s="2" t="s">
        <v>801</v>
      </c>
    </row>
    <row r="31" spans="3:11" x14ac:dyDescent="0.15">
      <c r="J31" s="2" t="s">
        <v>802</v>
      </c>
      <c r="K31" s="2" t="s">
        <v>803</v>
      </c>
    </row>
    <row r="32" spans="3:11" x14ac:dyDescent="0.15">
      <c r="J32" s="2" t="s">
        <v>804</v>
      </c>
      <c r="K32" s="2" t="s">
        <v>805</v>
      </c>
    </row>
    <row r="33" spans="10:11" x14ac:dyDescent="0.15">
      <c r="J33" s="2" t="s">
        <v>806</v>
      </c>
      <c r="K33" s="2" t="s">
        <v>807</v>
      </c>
    </row>
    <row r="34" spans="10:11" x14ac:dyDescent="0.15">
      <c r="J34" s="2" t="s">
        <v>808</v>
      </c>
      <c r="K34" s="2" t="s">
        <v>809</v>
      </c>
    </row>
    <row r="35" spans="10:11" x14ac:dyDescent="0.15">
      <c r="J35" s="2" t="s">
        <v>810</v>
      </c>
      <c r="K35" s="2" t="s">
        <v>811</v>
      </c>
    </row>
    <row r="36" spans="10:11" x14ac:dyDescent="0.15">
      <c r="J36" s="2" t="s">
        <v>812</v>
      </c>
      <c r="K36" s="2" t="s">
        <v>813</v>
      </c>
    </row>
    <row r="37" spans="10:11" x14ac:dyDescent="0.15">
      <c r="J37" s="2" t="s">
        <v>814</v>
      </c>
      <c r="K37" s="2" t="s">
        <v>815</v>
      </c>
    </row>
    <row r="38" spans="10:11" x14ac:dyDescent="0.15">
      <c r="J38" s="2" t="s">
        <v>816</v>
      </c>
      <c r="K38" s="2" t="s">
        <v>817</v>
      </c>
    </row>
    <row r="39" spans="10:11" x14ac:dyDescent="0.15">
      <c r="J39" s="2" t="s">
        <v>818</v>
      </c>
      <c r="K39" s="2" t="s">
        <v>819</v>
      </c>
    </row>
    <row r="40" spans="10:11" x14ac:dyDescent="0.15">
      <c r="J40" s="2" t="s">
        <v>820</v>
      </c>
      <c r="K40" s="2" t="s">
        <v>821</v>
      </c>
    </row>
    <row r="41" spans="10:11" x14ac:dyDescent="0.15">
      <c r="J41" s="2" t="s">
        <v>822</v>
      </c>
      <c r="K41" s="2" t="s">
        <v>823</v>
      </c>
    </row>
    <row r="42" spans="10:11" x14ac:dyDescent="0.15">
      <c r="J42" s="2" t="s">
        <v>824</v>
      </c>
      <c r="K42" s="2" t="s">
        <v>825</v>
      </c>
    </row>
    <row r="43" spans="10:11" x14ac:dyDescent="0.15">
      <c r="J43" s="2" t="s">
        <v>826</v>
      </c>
      <c r="K43" s="2" t="s">
        <v>827</v>
      </c>
    </row>
    <row r="44" spans="10:11" x14ac:dyDescent="0.15">
      <c r="J44" s="2" t="s">
        <v>828</v>
      </c>
      <c r="K44" s="2" t="s">
        <v>829</v>
      </c>
    </row>
    <row r="45" spans="10:11" x14ac:dyDescent="0.15">
      <c r="J45" s="2" t="s">
        <v>830</v>
      </c>
      <c r="K45" s="2" t="s">
        <v>831</v>
      </c>
    </row>
    <row r="46" spans="10:11" x14ac:dyDescent="0.15">
      <c r="J46" s="2" t="s">
        <v>832</v>
      </c>
      <c r="K46" s="2" t="s">
        <v>833</v>
      </c>
    </row>
    <row r="47" spans="10:11" x14ac:dyDescent="0.15">
      <c r="J47" s="2" t="s">
        <v>834</v>
      </c>
      <c r="K47" s="2" t="s">
        <v>835</v>
      </c>
    </row>
    <row r="48" spans="10:11" x14ac:dyDescent="0.15">
      <c r="J48" s="2" t="s">
        <v>836</v>
      </c>
      <c r="K48" s="2" t="s">
        <v>837</v>
      </c>
    </row>
    <row r="49" spans="10:11" x14ac:dyDescent="0.15">
      <c r="J49" s="2" t="s">
        <v>838</v>
      </c>
      <c r="K49" s="2" t="s">
        <v>839</v>
      </c>
    </row>
    <row r="50" spans="10:11" x14ac:dyDescent="0.15">
      <c r="J50" s="2" t="s">
        <v>840</v>
      </c>
      <c r="K50" s="2" t="s">
        <v>841</v>
      </c>
    </row>
    <row r="51" spans="10:11" x14ac:dyDescent="0.15">
      <c r="J51" s="2" t="s">
        <v>842</v>
      </c>
      <c r="K51" s="2" t="s">
        <v>843</v>
      </c>
    </row>
    <row r="52" spans="10:11" x14ac:dyDescent="0.15">
      <c r="J52" s="2" t="s">
        <v>844</v>
      </c>
      <c r="K52" s="2" t="s">
        <v>845</v>
      </c>
    </row>
    <row r="53" spans="10:11" x14ac:dyDescent="0.15">
      <c r="J53" s="2" t="s">
        <v>846</v>
      </c>
      <c r="K53" s="2" t="s">
        <v>847</v>
      </c>
    </row>
    <row r="54" spans="10:11" x14ac:dyDescent="0.15">
      <c r="J54" s="2" t="s">
        <v>848</v>
      </c>
      <c r="K54" s="2" t="s">
        <v>849</v>
      </c>
    </row>
    <row r="55" spans="10:11" x14ac:dyDescent="0.15">
      <c r="J55" s="2" t="s">
        <v>850</v>
      </c>
      <c r="K55" s="2" t="s">
        <v>851</v>
      </c>
    </row>
    <row r="56" spans="10:11" x14ac:dyDescent="0.15">
      <c r="J56" s="2" t="s">
        <v>852</v>
      </c>
      <c r="K56" s="2" t="s">
        <v>853</v>
      </c>
    </row>
  </sheetData>
  <sheetProtection password="CC71" sheet="1" objects="1" scenarios="1"/>
  <phoneticPr fontId="4"/>
  <dataValidations count="1">
    <dataValidation showInputMessage="1" showErrorMessage="1" sqref="B5" xr:uid="{00000000-0002-0000-03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F247"/>
  <sheetViews>
    <sheetView view="pageBreakPreview" zoomScale="130" zoomScaleNormal="100" zoomScaleSheetLayoutView="130" workbookViewId="0">
      <selection activeCell="N3" sqref="N3"/>
    </sheetView>
  </sheetViews>
  <sheetFormatPr defaultRowHeight="13.5" x14ac:dyDescent="0.15"/>
  <cols>
    <col min="1" max="31" width="2.75" style="3" customWidth="1"/>
    <col min="32" max="32" width="2.125" style="3" customWidth="1"/>
    <col min="33" max="33" width="9" style="3" customWidth="1"/>
    <col min="34" max="16384" width="9" style="3"/>
  </cols>
  <sheetData>
    <row r="1" spans="1:31" s="4" customFormat="1" ht="18" customHeight="1" x14ac:dyDescent="0.15">
      <c r="A1" s="4" t="s">
        <v>0</v>
      </c>
    </row>
    <row r="2" spans="1:31" s="4" customFormat="1" ht="18" customHeight="1" x14ac:dyDescent="0.15"/>
    <row r="3" spans="1:31" s="4" customFormat="1" ht="18" customHeight="1" x14ac:dyDescent="0.15">
      <c r="AE3" s="15" t="s">
        <v>1</v>
      </c>
    </row>
    <row r="4" spans="1:31" s="4" customFormat="1" ht="18" customHeight="1" x14ac:dyDescent="0.15"/>
    <row r="5" spans="1:31" ht="21" x14ac:dyDescent="0.15">
      <c r="A5" s="242" t="s">
        <v>2</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row>
    <row r="6" spans="1:31" ht="24" customHeight="1" x14ac:dyDescent="0.15"/>
    <row r="7" spans="1:31" s="4" customFormat="1" ht="24" customHeight="1" x14ac:dyDescent="0.15">
      <c r="X7" s="243"/>
      <c r="Y7" s="244"/>
      <c r="Z7" s="244"/>
      <c r="AA7" s="4" t="s">
        <v>3</v>
      </c>
      <c r="AB7" s="172"/>
      <c r="AC7" s="4" t="s">
        <v>4</v>
      </c>
      <c r="AD7" s="172"/>
      <c r="AE7" s="4" t="s">
        <v>5</v>
      </c>
    </row>
    <row r="8" spans="1:31" s="4" customFormat="1" ht="24" customHeight="1" x14ac:dyDescent="0.15"/>
    <row r="9" spans="1:31" s="4" customFormat="1" ht="24" customHeight="1" x14ac:dyDescent="0.15">
      <c r="A9" s="4" t="s">
        <v>6</v>
      </c>
    </row>
    <row r="10" spans="1:31" s="4" customFormat="1" ht="18" customHeight="1" x14ac:dyDescent="0.15"/>
    <row r="11" spans="1:31" s="4" customFormat="1" ht="24" customHeight="1" x14ac:dyDescent="0.15">
      <c r="J11" s="247" t="s">
        <v>7</v>
      </c>
      <c r="K11" s="247"/>
      <c r="L11" s="247"/>
      <c r="M11" s="247"/>
      <c r="N11" s="247"/>
      <c r="O11" s="247"/>
      <c r="P11" s="247"/>
      <c r="Q11" s="247"/>
      <c r="R11" s="248"/>
      <c r="S11" s="248"/>
      <c r="T11" s="248"/>
      <c r="U11" s="248"/>
      <c r="V11" s="248"/>
      <c r="W11" s="248"/>
      <c r="X11" s="248"/>
      <c r="Y11" s="248"/>
      <c r="Z11" s="248"/>
      <c r="AA11" s="248"/>
      <c r="AB11" s="248"/>
      <c r="AC11" s="248"/>
      <c r="AD11" s="248"/>
      <c r="AE11" s="247"/>
    </row>
    <row r="12" spans="1:31" s="4" customFormat="1" ht="24" customHeight="1" x14ac:dyDescent="0.15">
      <c r="J12" s="247"/>
      <c r="K12" s="247"/>
      <c r="L12" s="247"/>
      <c r="M12" s="247"/>
      <c r="N12" s="247"/>
      <c r="O12" s="247"/>
      <c r="P12" s="247"/>
      <c r="Q12" s="247"/>
      <c r="R12" s="248"/>
      <c r="S12" s="248"/>
      <c r="T12" s="248"/>
      <c r="U12" s="248"/>
      <c r="V12" s="248"/>
      <c r="W12" s="248"/>
      <c r="X12" s="248"/>
      <c r="Y12" s="248"/>
      <c r="Z12" s="248"/>
      <c r="AA12" s="248"/>
      <c r="AB12" s="248"/>
      <c r="AC12" s="248"/>
      <c r="AD12" s="248"/>
      <c r="AE12" s="247"/>
    </row>
    <row r="13" spans="1:31" s="4" customFormat="1" ht="18" customHeight="1" x14ac:dyDescent="0.15">
      <c r="R13" s="250"/>
      <c r="S13" s="250"/>
      <c r="T13" s="250"/>
      <c r="U13" s="250"/>
      <c r="V13" s="250"/>
      <c r="W13" s="250"/>
      <c r="X13" s="250"/>
      <c r="Y13" s="250"/>
      <c r="Z13" s="250"/>
      <c r="AA13" s="250"/>
      <c r="AB13" s="250"/>
      <c r="AC13" s="250"/>
      <c r="AD13" s="250"/>
    </row>
    <row r="14" spans="1:31" s="4" customFormat="1" ht="24" customHeight="1" x14ac:dyDescent="0.15">
      <c r="J14" s="4" t="s">
        <v>8</v>
      </c>
      <c r="R14" s="233"/>
      <c r="S14" s="233"/>
      <c r="T14" s="233"/>
      <c r="U14" s="233"/>
      <c r="V14" s="233"/>
      <c r="W14" s="233"/>
      <c r="X14" s="233"/>
      <c r="Y14" s="233"/>
      <c r="Z14" s="233"/>
      <c r="AA14" s="233"/>
      <c r="AB14" s="233"/>
      <c r="AC14" s="233"/>
      <c r="AD14" s="233"/>
    </row>
    <row r="15" spans="1:31" s="4" customFormat="1" ht="18" customHeight="1" x14ac:dyDescent="0.15">
      <c r="R15" s="250"/>
      <c r="S15" s="250"/>
      <c r="T15" s="250"/>
      <c r="U15" s="250"/>
      <c r="V15" s="250"/>
      <c r="W15" s="250"/>
      <c r="X15" s="250"/>
      <c r="Y15" s="250"/>
      <c r="Z15" s="250"/>
      <c r="AA15" s="250"/>
      <c r="AB15" s="250"/>
      <c r="AC15" s="250"/>
      <c r="AD15" s="250"/>
    </row>
    <row r="16" spans="1:31" s="4" customFormat="1" ht="24" customHeight="1" x14ac:dyDescent="0.15">
      <c r="B16" s="4" t="s">
        <v>9</v>
      </c>
    </row>
    <row r="17" spans="1:30" s="4" customFormat="1" ht="24" customHeight="1" x14ac:dyDescent="0.15">
      <c r="A17" s="4" t="s">
        <v>10</v>
      </c>
    </row>
    <row r="18" spans="1:30" s="4" customFormat="1" ht="18" customHeight="1" x14ac:dyDescent="0.15"/>
    <row r="19" spans="1:30" s="4" customFormat="1" ht="18" customHeight="1" x14ac:dyDescent="0.15"/>
    <row r="20" spans="1:30" s="4" customFormat="1" ht="18" customHeight="1" x14ac:dyDescent="0.15"/>
    <row r="21" spans="1:30" s="4" customFormat="1" ht="18" customHeight="1" x14ac:dyDescent="0.15"/>
    <row r="22" spans="1:30" s="4" customFormat="1" ht="18" customHeight="1" x14ac:dyDescent="0.15"/>
    <row r="23" spans="1:30" s="4" customFormat="1" ht="18" customHeight="1" x14ac:dyDescent="0.15"/>
    <row r="24" spans="1:30" s="4" customFormat="1" ht="18" customHeight="1" x14ac:dyDescent="0.15"/>
    <row r="25" spans="1:30" s="4" customFormat="1" ht="18" customHeight="1" x14ac:dyDescent="0.15"/>
    <row r="26" spans="1:30" s="4" customFormat="1" ht="25.5" customHeight="1" x14ac:dyDescent="0.15">
      <c r="B26" s="16" t="s">
        <v>11</v>
      </c>
      <c r="C26" s="17"/>
      <c r="D26" s="17"/>
      <c r="E26" s="17"/>
      <c r="F26" s="17"/>
      <c r="G26" s="17"/>
      <c r="H26" s="17"/>
      <c r="I26" s="17"/>
      <c r="J26" s="17"/>
      <c r="K26" s="17"/>
      <c r="L26" s="17"/>
      <c r="M26" s="17"/>
      <c r="N26" s="17"/>
      <c r="O26" s="17"/>
      <c r="P26" s="18"/>
      <c r="Q26" s="16" t="s">
        <v>12</v>
      </c>
      <c r="R26" s="17"/>
      <c r="S26" s="17"/>
      <c r="T26" s="17"/>
      <c r="U26" s="17"/>
      <c r="V26" s="17"/>
      <c r="W26" s="17"/>
      <c r="X26" s="17"/>
      <c r="Y26" s="17"/>
      <c r="Z26" s="17"/>
      <c r="AA26" s="17"/>
      <c r="AB26" s="17"/>
      <c r="AC26" s="17"/>
      <c r="AD26" s="18"/>
    </row>
    <row r="27" spans="1:30" s="4" customFormat="1" ht="25.5" customHeight="1" x14ac:dyDescent="0.15">
      <c r="B27" s="19"/>
      <c r="C27" s="20"/>
      <c r="D27" s="20"/>
      <c r="E27" s="20"/>
      <c r="F27" s="20" t="s">
        <v>3</v>
      </c>
      <c r="G27" s="20"/>
      <c r="H27" s="20"/>
      <c r="I27" s="20" t="s">
        <v>4</v>
      </c>
      <c r="J27" s="20"/>
      <c r="K27" s="20"/>
      <c r="L27" s="20" t="s">
        <v>5</v>
      </c>
      <c r="M27" s="20"/>
      <c r="N27" s="20"/>
      <c r="O27" s="20"/>
      <c r="P27" s="21"/>
      <c r="Q27" s="22"/>
      <c r="AD27" s="23"/>
    </row>
    <row r="28" spans="1:30" s="4" customFormat="1" ht="25.5" customHeight="1" x14ac:dyDescent="0.15">
      <c r="B28" s="19"/>
      <c r="C28" s="20" t="s">
        <v>13</v>
      </c>
      <c r="D28" s="20"/>
      <c r="E28" s="20"/>
      <c r="F28" s="20"/>
      <c r="G28" s="20"/>
      <c r="H28" s="20"/>
      <c r="I28" s="20"/>
      <c r="J28" s="20"/>
      <c r="K28" s="20"/>
      <c r="L28" s="20" t="s">
        <v>14</v>
      </c>
      <c r="M28" s="20"/>
      <c r="N28" s="20"/>
      <c r="O28" s="20"/>
      <c r="P28" s="21"/>
      <c r="Q28" s="22"/>
      <c r="AD28" s="23"/>
    </row>
    <row r="29" spans="1:30" s="4" customFormat="1" ht="25.5" customHeight="1" x14ac:dyDescent="0.15">
      <c r="B29" s="24"/>
      <c r="C29" s="25" t="s">
        <v>15</v>
      </c>
      <c r="D29" s="25"/>
      <c r="E29" s="25"/>
      <c r="F29" s="25"/>
      <c r="G29" s="25"/>
      <c r="H29" s="25"/>
      <c r="I29" s="25"/>
      <c r="J29" s="25"/>
      <c r="K29" s="25"/>
      <c r="L29" s="25"/>
      <c r="M29" s="25"/>
      <c r="N29" s="25"/>
      <c r="O29" s="25"/>
      <c r="P29" s="26"/>
      <c r="Q29" s="24"/>
      <c r="R29" s="25"/>
      <c r="S29" s="25"/>
      <c r="T29" s="25"/>
      <c r="U29" s="25"/>
      <c r="V29" s="25"/>
      <c r="W29" s="25"/>
      <c r="X29" s="25"/>
      <c r="Y29" s="25"/>
      <c r="Z29" s="25"/>
      <c r="AA29" s="25"/>
      <c r="AB29" s="25"/>
      <c r="AC29" s="25"/>
      <c r="AD29" s="26"/>
    </row>
    <row r="30" spans="1:30" s="4" customFormat="1" ht="24" customHeight="1" x14ac:dyDescent="0.15"/>
    <row r="31" spans="1:30" ht="18" customHeight="1" x14ac:dyDescent="0.15">
      <c r="A31" s="27"/>
    </row>
    <row r="32" spans="1:30" ht="18" customHeight="1" x14ac:dyDescent="0.15">
      <c r="B32" s="28"/>
    </row>
    <row r="33" spans="1:31" ht="18" customHeight="1" x14ac:dyDescent="0.15">
      <c r="B33" s="28"/>
    </row>
    <row r="34" spans="1:31" ht="18" customHeight="1" x14ac:dyDescent="0.15">
      <c r="B34" s="28"/>
    </row>
    <row r="35" spans="1:31" ht="18" customHeight="1" x14ac:dyDescent="0.15">
      <c r="B35" s="28"/>
    </row>
    <row r="36" spans="1:31" ht="18" customHeight="1" x14ac:dyDescent="0.15"/>
    <row r="37" spans="1:31" s="4" customFormat="1" ht="17.100000000000001" customHeight="1" x14ac:dyDescent="0.15">
      <c r="AE37" s="15" t="s">
        <v>21</v>
      </c>
    </row>
    <row r="38" spans="1:31" s="4" customFormat="1" ht="20.100000000000001" customHeight="1" x14ac:dyDescent="0.15">
      <c r="A38" s="25"/>
      <c r="B38" s="29" t="s">
        <v>22</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1:31" s="4" customFormat="1" ht="6.75" customHeight="1" x14ac:dyDescent="0.15"/>
    <row r="40" spans="1:31" s="4" customFormat="1" ht="17.100000000000001" customHeight="1" x14ac:dyDescent="0.15">
      <c r="A40" s="30" t="s">
        <v>23</v>
      </c>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row>
    <row r="41" spans="1:31" s="4" customFormat="1" ht="17.100000000000001" customHeight="1" x14ac:dyDescent="0.15">
      <c r="B41" s="4" t="s">
        <v>24</v>
      </c>
      <c r="J41" s="249"/>
      <c r="K41" s="249"/>
      <c r="L41" s="249"/>
      <c r="M41" s="249"/>
      <c r="N41" s="249"/>
      <c r="O41" s="249"/>
      <c r="P41" s="249"/>
      <c r="Q41" s="249"/>
      <c r="R41" s="249"/>
      <c r="S41" s="249"/>
      <c r="T41" s="249"/>
      <c r="U41" s="249"/>
      <c r="V41" s="249"/>
      <c r="W41" s="249"/>
      <c r="X41" s="249"/>
      <c r="Y41" s="249"/>
      <c r="Z41" s="249"/>
      <c r="AA41" s="249"/>
      <c r="AB41" s="249"/>
      <c r="AC41" s="249"/>
      <c r="AD41" s="249"/>
      <c r="AE41" s="249"/>
    </row>
    <row r="42" spans="1:31" s="4" customFormat="1" ht="17.100000000000001" customHeight="1" x14ac:dyDescent="0.15">
      <c r="B42" s="4" t="s">
        <v>25</v>
      </c>
      <c r="J42" s="251" t="str">
        <f>IF(R11="","",R11&amp;"　"&amp;R14)</f>
        <v/>
      </c>
      <c r="K42" s="251"/>
      <c r="L42" s="251"/>
      <c r="M42" s="251"/>
      <c r="N42" s="251"/>
      <c r="O42" s="251"/>
      <c r="P42" s="251"/>
      <c r="Q42" s="251"/>
      <c r="R42" s="251"/>
      <c r="S42" s="251"/>
      <c r="T42" s="251"/>
      <c r="U42" s="251"/>
      <c r="V42" s="251"/>
      <c r="W42" s="251"/>
      <c r="X42" s="251"/>
      <c r="Y42" s="251"/>
      <c r="Z42" s="251"/>
      <c r="AA42" s="251"/>
      <c r="AB42" s="251"/>
      <c r="AC42" s="251"/>
      <c r="AD42" s="251"/>
      <c r="AE42" s="251"/>
    </row>
    <row r="43" spans="1:31" s="4" customFormat="1" ht="17.100000000000001" customHeight="1" x14ac:dyDescent="0.15">
      <c r="B43" s="4" t="s">
        <v>26</v>
      </c>
      <c r="I43" s="4" t="s">
        <v>27</v>
      </c>
      <c r="J43" s="245"/>
      <c r="K43" s="246"/>
      <c r="L43" s="246"/>
      <c r="M43" s="246"/>
      <c r="N43" s="246"/>
      <c r="O43" s="246"/>
      <c r="P43" s="246"/>
    </row>
    <row r="44" spans="1:31" s="4" customFormat="1" ht="17.100000000000001" customHeight="1" x14ac:dyDescent="0.15">
      <c r="B44" s="4" t="s">
        <v>28</v>
      </c>
      <c r="J44" s="244"/>
      <c r="K44" s="244"/>
      <c r="L44" s="244"/>
      <c r="M44" s="244"/>
      <c r="N44" s="244"/>
      <c r="O44" s="244"/>
      <c r="P44" s="244"/>
      <c r="Q44" s="244"/>
      <c r="R44" s="244"/>
      <c r="S44" s="244"/>
      <c r="T44" s="244"/>
      <c r="U44" s="244"/>
      <c r="V44" s="244"/>
      <c r="W44" s="244"/>
      <c r="X44" s="244"/>
      <c r="Y44" s="244"/>
      <c r="Z44" s="244"/>
      <c r="AA44" s="244"/>
      <c r="AB44" s="244"/>
      <c r="AC44" s="244"/>
      <c r="AD44" s="244"/>
      <c r="AE44" s="244"/>
    </row>
    <row r="45" spans="1:31" s="4" customFormat="1" ht="17.100000000000001" customHeight="1" x14ac:dyDescent="0.15">
      <c r="B45" s="4" t="s">
        <v>29</v>
      </c>
      <c r="J45" s="245"/>
      <c r="K45" s="246"/>
      <c r="L45" s="246"/>
      <c r="M45" s="246"/>
      <c r="N45" s="246"/>
      <c r="O45" s="246"/>
      <c r="P45" s="246"/>
      <c r="Q45" s="246"/>
      <c r="R45" s="246"/>
      <c r="S45" s="246"/>
    </row>
    <row r="46" spans="1:31" s="4" customFormat="1" ht="17.100000000000001" customHeight="1" x14ac:dyDescent="0.15">
      <c r="A46" s="30" t="s">
        <v>30</v>
      </c>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row>
    <row r="47" spans="1:31" s="4" customFormat="1" ht="17.100000000000001" customHeight="1" x14ac:dyDescent="0.15">
      <c r="B47" s="4" t="s">
        <v>24</v>
      </c>
      <c r="J47" s="244"/>
      <c r="K47" s="244"/>
      <c r="L47" s="244"/>
      <c r="M47" s="244"/>
      <c r="N47" s="244"/>
      <c r="O47" s="244"/>
      <c r="P47" s="244"/>
      <c r="Q47" s="244"/>
      <c r="R47" s="244"/>
      <c r="S47" s="244"/>
      <c r="T47" s="244"/>
      <c r="U47" s="244"/>
      <c r="V47" s="244"/>
      <c r="W47" s="244"/>
      <c r="X47" s="244"/>
      <c r="Y47" s="244"/>
      <c r="Z47" s="244"/>
      <c r="AA47" s="244"/>
      <c r="AB47" s="244"/>
      <c r="AC47" s="244"/>
      <c r="AD47" s="244"/>
      <c r="AE47" s="244"/>
    </row>
    <row r="48" spans="1:31" s="4" customFormat="1" ht="17.100000000000001" customHeight="1" x14ac:dyDescent="0.15">
      <c r="B48" s="4" t="s">
        <v>25</v>
      </c>
      <c r="J48" s="244"/>
      <c r="K48" s="244"/>
      <c r="L48" s="244"/>
      <c r="M48" s="244"/>
      <c r="N48" s="244"/>
      <c r="O48" s="244"/>
      <c r="P48" s="244"/>
      <c r="Q48" s="244"/>
      <c r="R48" s="244"/>
      <c r="S48" s="244"/>
      <c r="T48" s="244"/>
      <c r="U48" s="244"/>
      <c r="V48" s="244"/>
      <c r="W48" s="244"/>
      <c r="X48" s="244"/>
      <c r="Y48" s="244"/>
      <c r="Z48" s="244"/>
      <c r="AA48" s="244"/>
      <c r="AB48" s="244"/>
      <c r="AC48" s="244"/>
      <c r="AD48" s="244"/>
      <c r="AE48" s="244"/>
    </row>
    <row r="49" spans="1:31" s="4" customFormat="1" ht="17.100000000000001" customHeight="1" x14ac:dyDescent="0.15">
      <c r="B49" s="4" t="s">
        <v>26</v>
      </c>
      <c r="I49" s="4" t="s">
        <v>27</v>
      </c>
      <c r="J49" s="245"/>
      <c r="K49" s="245"/>
      <c r="L49" s="245"/>
      <c r="M49" s="245"/>
      <c r="N49" s="245"/>
      <c r="O49" s="245"/>
      <c r="P49" s="245"/>
    </row>
    <row r="50" spans="1:31" s="4" customFormat="1" ht="17.100000000000001" customHeight="1" x14ac:dyDescent="0.15">
      <c r="B50" s="4" t="s">
        <v>28</v>
      </c>
      <c r="J50" s="244"/>
      <c r="K50" s="244"/>
      <c r="L50" s="244"/>
      <c r="M50" s="244"/>
      <c r="N50" s="244"/>
      <c r="O50" s="244"/>
      <c r="P50" s="244"/>
      <c r="Q50" s="244"/>
      <c r="R50" s="244"/>
      <c r="S50" s="244"/>
      <c r="T50" s="244"/>
      <c r="U50" s="244"/>
      <c r="V50" s="244"/>
      <c r="W50" s="244"/>
      <c r="X50" s="244"/>
      <c r="Y50" s="244"/>
      <c r="Z50" s="244"/>
      <c r="AA50" s="244"/>
      <c r="AB50" s="244"/>
      <c r="AC50" s="244"/>
      <c r="AD50" s="244"/>
      <c r="AE50" s="244"/>
    </row>
    <row r="51" spans="1:31" s="4" customFormat="1" ht="17.100000000000001" customHeight="1" x14ac:dyDescent="0.15">
      <c r="B51" s="4" t="s">
        <v>29</v>
      </c>
      <c r="J51" s="245"/>
      <c r="K51" s="245"/>
      <c r="L51" s="245"/>
      <c r="M51" s="245"/>
      <c r="N51" s="245"/>
      <c r="O51" s="245"/>
      <c r="P51" s="245"/>
      <c r="Q51" s="245"/>
      <c r="R51" s="245"/>
      <c r="S51" s="245"/>
    </row>
    <row r="52" spans="1:31" s="4" customFormat="1" ht="17.100000000000001" customHeight="1" x14ac:dyDescent="0.15">
      <c r="A52" s="30" t="s">
        <v>31</v>
      </c>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row>
    <row r="53" spans="1:31" s="4" customFormat="1" ht="17.100000000000001" customHeight="1" x14ac:dyDescent="0.15">
      <c r="B53" s="4" t="s">
        <v>24</v>
      </c>
      <c r="J53" s="244"/>
      <c r="K53" s="244"/>
      <c r="L53" s="244"/>
      <c r="M53" s="244"/>
      <c r="N53" s="244"/>
      <c r="O53" s="244"/>
      <c r="P53" s="244"/>
      <c r="Q53" s="244"/>
      <c r="R53" s="244"/>
      <c r="S53" s="244"/>
      <c r="T53" s="244"/>
      <c r="U53" s="244"/>
      <c r="V53" s="244"/>
      <c r="W53" s="244"/>
      <c r="X53" s="244"/>
      <c r="Y53" s="244"/>
      <c r="Z53" s="244"/>
      <c r="AA53" s="244"/>
      <c r="AB53" s="244"/>
      <c r="AC53" s="244"/>
      <c r="AD53" s="244"/>
      <c r="AE53" s="244"/>
    </row>
    <row r="54" spans="1:31" s="4" customFormat="1" ht="17.100000000000001" customHeight="1" x14ac:dyDescent="0.15">
      <c r="B54" s="4" t="s">
        <v>25</v>
      </c>
      <c r="J54" s="244"/>
      <c r="K54" s="244"/>
      <c r="L54" s="244"/>
      <c r="M54" s="244"/>
      <c r="N54" s="244"/>
      <c r="O54" s="244"/>
      <c r="P54" s="244"/>
      <c r="Q54" s="244"/>
      <c r="R54" s="244"/>
      <c r="S54" s="244"/>
      <c r="T54" s="244"/>
      <c r="U54" s="244"/>
      <c r="V54" s="244"/>
      <c r="W54" s="244"/>
      <c r="X54" s="244"/>
      <c r="Y54" s="244"/>
      <c r="Z54" s="244"/>
      <c r="AA54" s="244"/>
      <c r="AB54" s="244"/>
      <c r="AC54" s="244"/>
      <c r="AD54" s="244"/>
      <c r="AE54" s="244"/>
    </row>
    <row r="55" spans="1:31" s="4" customFormat="1" ht="17.100000000000001" customHeight="1" x14ac:dyDescent="0.15">
      <c r="B55" s="4" t="s">
        <v>26</v>
      </c>
      <c r="I55" s="4" t="s">
        <v>27</v>
      </c>
      <c r="J55" s="245"/>
      <c r="K55" s="246"/>
      <c r="L55" s="246"/>
      <c r="M55" s="246"/>
      <c r="N55" s="246"/>
      <c r="O55" s="246"/>
      <c r="P55" s="246"/>
    </row>
    <row r="56" spans="1:31" s="4" customFormat="1" ht="17.100000000000001" customHeight="1" x14ac:dyDescent="0.15">
      <c r="B56" s="4" t="s">
        <v>28</v>
      </c>
      <c r="J56" s="233"/>
      <c r="K56" s="252"/>
      <c r="L56" s="252"/>
      <c r="M56" s="252"/>
      <c r="N56" s="252"/>
      <c r="O56" s="252"/>
      <c r="P56" s="252"/>
      <c r="Q56" s="252"/>
      <c r="R56" s="252"/>
      <c r="S56" s="252"/>
      <c r="T56" s="252"/>
      <c r="U56" s="252"/>
      <c r="V56" s="252"/>
      <c r="W56" s="252"/>
      <c r="X56" s="252"/>
      <c r="Y56" s="252"/>
      <c r="Z56" s="252"/>
      <c r="AA56" s="252"/>
      <c r="AB56" s="252"/>
      <c r="AC56" s="252"/>
      <c r="AD56" s="252"/>
      <c r="AE56" s="252"/>
    </row>
    <row r="57" spans="1:31" s="4" customFormat="1" ht="17.100000000000001" customHeight="1" x14ac:dyDescent="0.15">
      <c r="B57" s="4" t="s">
        <v>29</v>
      </c>
      <c r="J57" s="245"/>
      <c r="K57" s="246"/>
      <c r="L57" s="246"/>
      <c r="M57" s="246"/>
      <c r="N57" s="246"/>
      <c r="O57" s="246"/>
      <c r="P57" s="246"/>
      <c r="Q57" s="246"/>
      <c r="R57" s="246"/>
      <c r="S57" s="246"/>
    </row>
    <row r="58" spans="1:31" s="4" customFormat="1" ht="17.100000000000001" customHeight="1" x14ac:dyDescent="0.15">
      <c r="A58" s="30" t="s">
        <v>32</v>
      </c>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row>
    <row r="59" spans="1:31" s="4" customFormat="1" ht="17.100000000000001" customHeight="1" x14ac:dyDescent="0.15">
      <c r="B59" s="4" t="s">
        <v>33</v>
      </c>
      <c r="I59" s="101" t="s">
        <v>752</v>
      </c>
      <c r="J59" s="253" t="s">
        <v>470</v>
      </c>
      <c r="K59" s="253"/>
      <c r="L59" s="253"/>
      <c r="M59" s="102" t="s">
        <v>753</v>
      </c>
      <c r="N59" s="102"/>
      <c r="O59" s="102"/>
      <c r="P59" s="102"/>
      <c r="Q59" s="101" t="s">
        <v>754</v>
      </c>
      <c r="R59" s="254" t="s">
        <v>494</v>
      </c>
      <c r="S59" s="254"/>
      <c r="T59" s="254"/>
      <c r="U59" s="254"/>
      <c r="V59" s="254"/>
      <c r="W59" s="254"/>
      <c r="X59" s="102" t="s">
        <v>755</v>
      </c>
      <c r="Y59" s="102"/>
      <c r="Z59" s="102"/>
      <c r="AA59" s="255"/>
      <c r="AB59" s="255"/>
      <c r="AC59" s="255"/>
      <c r="AD59" s="255"/>
      <c r="AE59" s="102" t="s">
        <v>756</v>
      </c>
    </row>
    <row r="60" spans="1:31" s="4" customFormat="1" ht="17.100000000000001" customHeight="1" x14ac:dyDescent="0.15">
      <c r="B60" s="4" t="s">
        <v>34</v>
      </c>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row>
    <row r="61" spans="1:31" s="4" customFormat="1" ht="17.100000000000001" customHeight="1" x14ac:dyDescent="0.15">
      <c r="B61" s="4" t="s">
        <v>35</v>
      </c>
      <c r="I61" s="101" t="s">
        <v>754</v>
      </c>
      <c r="J61" s="253" t="s">
        <v>470</v>
      </c>
      <c r="K61" s="253"/>
      <c r="L61" s="253"/>
      <c r="M61" s="102" t="s">
        <v>757</v>
      </c>
      <c r="N61" s="102"/>
      <c r="O61" s="102"/>
      <c r="P61" s="102"/>
      <c r="Q61" s="102"/>
      <c r="R61" s="101" t="s">
        <v>754</v>
      </c>
      <c r="S61" s="254" t="s">
        <v>1136</v>
      </c>
      <c r="T61" s="254"/>
      <c r="U61" s="254"/>
      <c r="V61" s="254"/>
      <c r="W61" s="102" t="s">
        <v>758</v>
      </c>
      <c r="X61" s="102"/>
      <c r="Y61" s="102"/>
      <c r="Z61" s="102"/>
      <c r="AA61" s="255"/>
      <c r="AB61" s="255"/>
      <c r="AC61" s="255"/>
      <c r="AD61" s="255"/>
      <c r="AE61" s="102" t="s">
        <v>756</v>
      </c>
    </row>
    <row r="62" spans="1:31" s="4" customFormat="1" ht="17.100000000000001" customHeight="1" x14ac:dyDescent="0.15">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row>
    <row r="63" spans="1:31" s="4" customFormat="1" ht="17.100000000000001" customHeight="1" x14ac:dyDescent="0.15">
      <c r="B63" s="4" t="s">
        <v>26</v>
      </c>
      <c r="I63" s="4" t="s">
        <v>27</v>
      </c>
      <c r="J63" s="245"/>
      <c r="K63" s="246"/>
      <c r="L63" s="246"/>
      <c r="M63" s="246"/>
      <c r="N63" s="246"/>
      <c r="O63" s="246"/>
      <c r="P63" s="246"/>
    </row>
    <row r="64" spans="1:31" s="4" customFormat="1" ht="17.100000000000001" customHeight="1" x14ac:dyDescent="0.15">
      <c r="B64" s="4" t="s">
        <v>36</v>
      </c>
      <c r="J64" s="233"/>
      <c r="K64" s="233"/>
      <c r="L64" s="233"/>
      <c r="M64" s="233"/>
      <c r="N64" s="233"/>
      <c r="O64" s="233"/>
      <c r="P64" s="233"/>
      <c r="Q64" s="233"/>
      <c r="R64" s="233"/>
      <c r="S64" s="233"/>
      <c r="T64" s="233"/>
      <c r="U64" s="233"/>
      <c r="V64" s="233"/>
      <c r="W64" s="233"/>
      <c r="X64" s="233"/>
      <c r="Y64" s="233"/>
      <c r="Z64" s="233"/>
      <c r="AA64" s="233"/>
      <c r="AB64" s="233"/>
      <c r="AC64" s="233"/>
      <c r="AD64" s="233"/>
      <c r="AE64" s="233"/>
    </row>
    <row r="65" spans="1:31" s="4" customFormat="1" ht="17.100000000000001" customHeight="1" x14ac:dyDescent="0.15">
      <c r="B65" s="4" t="s">
        <v>29</v>
      </c>
      <c r="J65" s="245"/>
      <c r="K65" s="246"/>
      <c r="L65" s="246"/>
      <c r="M65" s="246"/>
      <c r="N65" s="246"/>
      <c r="O65" s="246"/>
      <c r="P65" s="246"/>
      <c r="Q65" s="246"/>
      <c r="R65" s="246"/>
      <c r="S65" s="246"/>
    </row>
    <row r="66" spans="1:31" s="4" customFormat="1" ht="17.100000000000001" customHeight="1" x14ac:dyDescent="0.15">
      <c r="A66" s="30" t="s">
        <v>37</v>
      </c>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row>
    <row r="67" spans="1:31" s="4" customFormat="1" ht="17.100000000000001" customHeight="1" x14ac:dyDescent="0.15">
      <c r="B67" s="4" t="s">
        <v>937</v>
      </c>
    </row>
    <row r="68" spans="1:31" s="28" customFormat="1" ht="17.100000000000001" customHeight="1" x14ac:dyDescent="0.15"/>
    <row r="69" spans="1:31" s="4" customFormat="1" ht="17.100000000000001" customHeight="1" x14ac:dyDescent="0.15">
      <c r="A69" s="30" t="s">
        <v>1143</v>
      </c>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row>
    <row r="70" spans="1:31" s="4" customFormat="1" ht="17.100000000000001" customHeight="1" x14ac:dyDescent="0.15">
      <c r="B70" s="173" t="s">
        <v>42</v>
      </c>
      <c r="C70" s="4" t="s">
        <v>1144</v>
      </c>
      <c r="F70" s="173" t="s">
        <v>42</v>
      </c>
      <c r="G70" s="4" t="s">
        <v>1145</v>
      </c>
    </row>
    <row r="71" spans="1:31" s="28" customFormat="1" ht="17.100000000000001" customHeight="1" x14ac:dyDescent="0.15"/>
    <row r="72" spans="1:31" s="4" customFormat="1" ht="17.100000000000001" customHeight="1" x14ac:dyDescent="0.15">
      <c r="A72" s="30" t="s">
        <v>865</v>
      </c>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row>
    <row r="73" spans="1:31" s="4" customFormat="1" ht="17.100000000000001" customHeight="1" x14ac:dyDescent="0.15">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row>
    <row r="74" spans="1:31" s="4" customFormat="1" ht="17.100000000000001" customHeight="1" x14ac:dyDescent="0.15">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row>
    <row r="75" spans="1:31" s="4" customFormat="1" ht="17.100000000000001" customHeight="1" x14ac:dyDescent="0.15">
      <c r="B75" s="230"/>
      <c r="C75" s="230"/>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row>
    <row r="76" spans="1:31" s="4" customFormat="1" ht="17.100000000000001" customHeight="1" x14ac:dyDescent="0.15">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row>
    <row r="77" spans="1:31" s="4" customFormat="1" ht="17.100000000000001" customHeight="1" x14ac:dyDescent="0.15">
      <c r="A77" s="4" t="s">
        <v>38</v>
      </c>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4" t="s">
        <v>39</v>
      </c>
    </row>
    <row r="78" spans="1:31" ht="17.100000000000001" customHeight="1" x14ac:dyDescent="0.15"/>
    <row r="79" spans="1:31" s="4" customFormat="1" ht="17.100000000000001" customHeight="1" x14ac:dyDescent="0.15">
      <c r="A79" s="229" t="s">
        <v>1149</v>
      </c>
      <c r="B79" s="229"/>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17"/>
    </row>
    <row r="80" spans="1:31" s="4" customFormat="1" ht="17.100000000000001" customHeight="1" x14ac:dyDescent="0.15">
      <c r="B80" s="229" t="s">
        <v>1147</v>
      </c>
      <c r="C80" s="229"/>
      <c r="D80" s="229"/>
      <c r="E80" s="229"/>
      <c r="F80" s="229"/>
      <c r="G80" s="229"/>
      <c r="H80" s="229"/>
      <c r="I80" s="218" t="s">
        <v>1146</v>
      </c>
      <c r="J80" s="232" t="s">
        <v>1148</v>
      </c>
      <c r="K80" s="232"/>
      <c r="L80" s="232"/>
      <c r="M80" s="232"/>
      <c r="N80" s="232"/>
      <c r="O80" s="232"/>
      <c r="P80" s="232"/>
      <c r="Q80" s="214"/>
      <c r="R80" s="214"/>
      <c r="S80" s="214"/>
      <c r="T80" s="214"/>
      <c r="U80" s="214"/>
      <c r="V80" s="214"/>
      <c r="W80" s="214"/>
      <c r="X80" s="218"/>
      <c r="Y80" s="220"/>
      <c r="Z80" s="220"/>
      <c r="AA80" s="220"/>
      <c r="AB80" s="220"/>
      <c r="AC80" s="220"/>
      <c r="AD80" s="220"/>
      <c r="AE80" s="220"/>
    </row>
    <row r="81" spans="1:32" s="4" customFormat="1" ht="17.100000000000001" customHeight="1" x14ac:dyDescent="0.15">
      <c r="B81" s="229" t="s">
        <v>1189</v>
      </c>
      <c r="C81" s="229"/>
      <c r="D81" s="229"/>
      <c r="E81" s="229"/>
      <c r="F81" s="229"/>
      <c r="G81" s="229"/>
      <c r="H81" s="229"/>
      <c r="I81" s="218" t="s">
        <v>1146</v>
      </c>
      <c r="J81" s="232" t="s">
        <v>1148</v>
      </c>
      <c r="K81" s="232"/>
      <c r="L81" s="232"/>
      <c r="M81" s="232"/>
      <c r="N81" s="232"/>
      <c r="O81" s="232"/>
      <c r="P81" s="232"/>
      <c r="Q81" s="214"/>
      <c r="R81" s="214"/>
      <c r="S81" s="214"/>
      <c r="T81" s="214"/>
      <c r="U81" s="214"/>
      <c r="V81" s="214"/>
      <c r="W81" s="214"/>
      <c r="X81" s="218"/>
      <c r="Y81" s="220"/>
      <c r="Z81" s="220"/>
      <c r="AA81" s="220"/>
      <c r="AB81" s="220"/>
      <c r="AC81" s="220"/>
      <c r="AD81" s="220"/>
      <c r="AE81" s="220"/>
    </row>
    <row r="82" spans="1:32" s="4" customFormat="1" ht="17.100000000000001" customHeight="1" x14ac:dyDescent="0.15">
      <c r="A82" s="25"/>
      <c r="B82" s="219"/>
      <c r="C82" s="219"/>
      <c r="D82" s="219"/>
      <c r="E82" s="219"/>
      <c r="F82" s="219"/>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row>
    <row r="83" spans="1:32" s="28" customFormat="1" ht="17.100000000000001" customHeight="1" x14ac:dyDescent="0.15"/>
    <row r="84" spans="1:32" ht="12" customHeight="1" x14ac:dyDescent="0.15">
      <c r="B84" s="28"/>
      <c r="C84" s="28"/>
      <c r="D84" s="28"/>
      <c r="E84" s="28"/>
      <c r="F84" s="28"/>
      <c r="G84" s="28"/>
      <c r="H84" s="28"/>
      <c r="I84" s="28"/>
      <c r="J84" s="28"/>
      <c r="K84" s="28"/>
      <c r="L84" s="28"/>
      <c r="M84" s="28"/>
      <c r="N84" s="28"/>
      <c r="O84" s="28"/>
      <c r="P84" s="28"/>
      <c r="Q84" s="28"/>
      <c r="R84" s="28"/>
      <c r="S84" s="28"/>
      <c r="T84" s="28"/>
      <c r="U84" s="28"/>
      <c r="V84" s="4"/>
      <c r="W84" s="4"/>
      <c r="X84" s="4"/>
      <c r="Y84" s="4"/>
      <c r="Z84" s="4"/>
      <c r="AA84" s="4"/>
      <c r="AB84" s="4"/>
      <c r="AC84" s="4"/>
      <c r="AD84" s="4"/>
      <c r="AE84" s="4"/>
      <c r="AF84" s="4"/>
    </row>
    <row r="85" spans="1:32" s="4" customFormat="1" ht="18" customHeight="1" x14ac:dyDescent="0.15">
      <c r="AE85" s="15" t="s">
        <v>40</v>
      </c>
    </row>
    <row r="86" spans="1:32" s="4" customFormat="1" ht="8.1" customHeight="1" x14ac:dyDescent="0.15">
      <c r="A86" s="25"/>
      <c r="B86" s="29"/>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row>
    <row r="87" spans="1:32" s="4" customFormat="1" ht="6.75" customHeight="1" x14ac:dyDescent="0.15"/>
    <row r="88" spans="1:32" s="4" customFormat="1" ht="17.100000000000001" customHeight="1" x14ac:dyDescent="0.15">
      <c r="A88" s="30" t="s">
        <v>41</v>
      </c>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row>
    <row r="89" spans="1:32" s="4" customFormat="1" ht="17.100000000000001" customHeight="1" x14ac:dyDescent="0.15">
      <c r="C89" s="173" t="s">
        <v>42</v>
      </c>
      <c r="D89" s="4" t="s">
        <v>43</v>
      </c>
      <c r="J89" s="34"/>
      <c r="K89" s="35"/>
      <c r="L89" s="35"/>
      <c r="M89" s="35"/>
      <c r="N89" s="35"/>
      <c r="O89" s="35"/>
      <c r="P89" s="35"/>
      <c r="Q89" s="35"/>
      <c r="R89" s="35"/>
      <c r="S89" s="35"/>
      <c r="T89" s="35"/>
      <c r="U89" s="35"/>
      <c r="V89" s="35"/>
      <c r="W89" s="35"/>
      <c r="X89" s="35"/>
      <c r="Y89" s="35"/>
      <c r="Z89" s="35"/>
      <c r="AA89" s="35"/>
      <c r="AB89" s="35"/>
      <c r="AC89" s="35"/>
      <c r="AD89" s="35"/>
      <c r="AE89" s="35"/>
    </row>
    <row r="90" spans="1:32" s="4" customFormat="1" ht="17.100000000000001" customHeight="1" x14ac:dyDescent="0.15">
      <c r="C90" s="173" t="s">
        <v>917</v>
      </c>
      <c r="D90" s="4" t="s">
        <v>44</v>
      </c>
      <c r="J90" s="34"/>
      <c r="K90" s="35"/>
      <c r="L90" s="35"/>
      <c r="M90" s="35"/>
      <c r="N90" s="35"/>
      <c r="O90" s="35"/>
      <c r="P90" s="35"/>
      <c r="Q90" s="35"/>
      <c r="R90" s="35"/>
      <c r="S90" s="35"/>
      <c r="T90" s="35"/>
      <c r="U90" s="35"/>
      <c r="V90" s="35"/>
      <c r="W90" s="35"/>
      <c r="X90" s="35"/>
      <c r="Y90" s="35"/>
      <c r="Z90" s="35"/>
      <c r="AA90" s="35"/>
      <c r="AB90" s="35"/>
      <c r="AC90" s="35"/>
      <c r="AD90" s="35"/>
      <c r="AE90" s="35"/>
    </row>
    <row r="91" spans="1:32" s="4" customFormat="1" ht="17.100000000000001" customHeight="1" x14ac:dyDescent="0.15">
      <c r="A91" s="30" t="s">
        <v>45</v>
      </c>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row>
    <row r="92" spans="1:32" s="4" customFormat="1" ht="17.100000000000001" customHeight="1" x14ac:dyDescent="0.15">
      <c r="A92" s="36"/>
      <c r="B92" s="37">
        <v>1</v>
      </c>
      <c r="C92" s="37" t="s">
        <v>46</v>
      </c>
      <c r="D92" s="37" t="s">
        <v>47</v>
      </c>
      <c r="J92" s="34"/>
      <c r="K92" s="35"/>
      <c r="L92" s="35"/>
      <c r="M92" s="35"/>
      <c r="N92" s="35"/>
      <c r="O92" s="35"/>
      <c r="P92" s="35"/>
      <c r="Q92" s="35"/>
      <c r="R92" s="35"/>
      <c r="S92" s="35"/>
      <c r="T92" s="35"/>
      <c r="U92" s="35"/>
      <c r="V92" s="35"/>
      <c r="W92" s="35"/>
      <c r="X92" s="35"/>
      <c r="Y92" s="35"/>
      <c r="Z92" s="35"/>
      <c r="AA92" s="35"/>
      <c r="AB92" s="35"/>
      <c r="AC92" s="35"/>
      <c r="AD92" s="35"/>
      <c r="AE92" s="35"/>
    </row>
    <row r="93" spans="1:32" s="4" customFormat="1" ht="17.100000000000001" customHeight="1" x14ac:dyDescent="0.15">
      <c r="C93" s="173" t="s">
        <v>42</v>
      </c>
      <c r="D93" s="231" t="s">
        <v>48</v>
      </c>
      <c r="E93" s="231"/>
      <c r="F93" s="4" t="s">
        <v>49</v>
      </c>
      <c r="J93" s="34"/>
      <c r="K93" s="35"/>
      <c r="L93" s="35"/>
      <c r="M93" s="35"/>
      <c r="N93" s="35"/>
      <c r="O93" s="35"/>
      <c r="P93" s="35"/>
      <c r="Q93" s="35"/>
      <c r="R93" s="35"/>
      <c r="S93" s="35"/>
      <c r="T93" s="35"/>
      <c r="U93" s="35"/>
      <c r="V93" s="35"/>
      <c r="W93" s="35"/>
      <c r="X93" s="35"/>
      <c r="Y93" s="35"/>
      <c r="Z93" s="35"/>
      <c r="AA93" s="35"/>
      <c r="AB93" s="35"/>
      <c r="AC93" s="35"/>
      <c r="AD93" s="35"/>
      <c r="AE93" s="35"/>
    </row>
    <row r="94" spans="1:32" s="4" customFormat="1" ht="17.100000000000001" customHeight="1" x14ac:dyDescent="0.15">
      <c r="C94" s="173" t="s">
        <v>42</v>
      </c>
      <c r="D94" s="231" t="s">
        <v>50</v>
      </c>
      <c r="E94" s="231"/>
      <c r="F94" s="4" t="s">
        <v>51</v>
      </c>
      <c r="J94" s="34"/>
      <c r="K94" s="35"/>
      <c r="L94" s="35"/>
      <c r="M94" s="35"/>
      <c r="N94" s="35"/>
      <c r="O94" s="35"/>
      <c r="P94" s="35"/>
    </row>
    <row r="95" spans="1:32" s="4" customFormat="1" ht="17.100000000000001" customHeight="1" x14ac:dyDescent="0.15">
      <c r="C95" s="173" t="s">
        <v>42</v>
      </c>
      <c r="D95" s="231" t="s">
        <v>52</v>
      </c>
      <c r="E95" s="231"/>
      <c r="F95" s="4" t="s">
        <v>53</v>
      </c>
      <c r="J95" s="34"/>
      <c r="K95" s="35"/>
      <c r="L95" s="35"/>
      <c r="M95" s="35"/>
      <c r="N95" s="35"/>
      <c r="O95" s="35"/>
      <c r="P95" s="35"/>
      <c r="Q95" s="35"/>
      <c r="R95" s="35"/>
      <c r="S95" s="35"/>
      <c r="T95" s="35"/>
      <c r="U95" s="35"/>
      <c r="V95" s="35"/>
      <c r="W95" s="35"/>
      <c r="X95" s="35"/>
      <c r="Y95" s="35"/>
      <c r="Z95" s="35"/>
      <c r="AA95" s="35"/>
      <c r="AB95" s="35"/>
      <c r="AC95" s="35"/>
      <c r="AD95" s="35"/>
      <c r="AE95" s="35"/>
    </row>
    <row r="96" spans="1:32" s="4" customFormat="1" ht="17.100000000000001" customHeight="1" x14ac:dyDescent="0.15">
      <c r="A96" s="38"/>
      <c r="B96" s="39">
        <v>2</v>
      </c>
      <c r="C96" s="39" t="s">
        <v>46</v>
      </c>
      <c r="D96" s="39" t="s">
        <v>54</v>
      </c>
      <c r="E96" s="40"/>
      <c r="F96" s="40"/>
      <c r="G96" s="40"/>
      <c r="H96" s="40"/>
      <c r="I96" s="40"/>
      <c r="J96" s="41"/>
      <c r="K96" s="42"/>
      <c r="L96" s="42"/>
      <c r="M96" s="42"/>
      <c r="N96" s="42"/>
      <c r="O96" s="42"/>
      <c r="P96" s="42"/>
      <c r="Q96" s="42"/>
      <c r="R96" s="42"/>
      <c r="S96" s="42"/>
      <c r="T96" s="42"/>
      <c r="U96" s="42"/>
      <c r="V96" s="42"/>
      <c r="W96" s="42"/>
      <c r="X96" s="42"/>
      <c r="Y96" s="42"/>
      <c r="Z96" s="42"/>
      <c r="AA96" s="42"/>
      <c r="AB96" s="42"/>
      <c r="AC96" s="42"/>
      <c r="AD96" s="42"/>
      <c r="AE96" s="42"/>
    </row>
    <row r="97" spans="1:31" s="4" customFormat="1" ht="17.100000000000001" customHeight="1" x14ac:dyDescent="0.15">
      <c r="C97" s="173" t="s">
        <v>42</v>
      </c>
      <c r="D97" s="231" t="s">
        <v>55</v>
      </c>
      <c r="E97" s="231"/>
      <c r="F97" s="4" t="s">
        <v>56</v>
      </c>
      <c r="J97" s="34"/>
      <c r="K97" s="35"/>
      <c r="L97" s="35"/>
      <c r="M97" s="35"/>
      <c r="N97" s="35"/>
      <c r="O97" s="35"/>
      <c r="P97" s="35"/>
      <c r="Q97" s="35"/>
      <c r="R97" s="35"/>
      <c r="S97" s="35"/>
      <c r="T97" s="35"/>
      <c r="U97" s="35"/>
      <c r="V97" s="35"/>
      <c r="W97" s="35"/>
      <c r="X97" s="35"/>
      <c r="Y97" s="35"/>
      <c r="Z97" s="35"/>
      <c r="AA97" s="35"/>
      <c r="AB97" s="35"/>
      <c r="AC97" s="35"/>
      <c r="AD97" s="35"/>
      <c r="AE97" s="35"/>
    </row>
    <row r="98" spans="1:31" s="4" customFormat="1" ht="17.100000000000001" customHeight="1" x14ac:dyDescent="0.15">
      <c r="C98" s="173" t="s">
        <v>42</v>
      </c>
      <c r="D98" s="231" t="s">
        <v>729</v>
      </c>
      <c r="E98" s="231"/>
      <c r="F98" s="4" t="s">
        <v>731</v>
      </c>
      <c r="J98" s="34"/>
      <c r="K98" s="35"/>
      <c r="L98" s="35"/>
      <c r="M98" s="35"/>
      <c r="N98" s="35"/>
      <c r="O98" s="35"/>
      <c r="P98" s="35"/>
      <c r="Q98" s="35"/>
      <c r="R98" s="35"/>
      <c r="S98" s="35"/>
      <c r="T98" s="35"/>
      <c r="U98" s="35"/>
      <c r="V98" s="35"/>
      <c r="W98" s="35"/>
      <c r="X98" s="35"/>
      <c r="Y98" s="35"/>
      <c r="Z98" s="35"/>
      <c r="AA98" s="35"/>
      <c r="AB98" s="35"/>
      <c r="AC98" s="35"/>
      <c r="AD98" s="35"/>
      <c r="AE98" s="35"/>
    </row>
    <row r="99" spans="1:31" s="4" customFormat="1" ht="17.100000000000001" customHeight="1" x14ac:dyDescent="0.15">
      <c r="C99" s="173" t="s">
        <v>42</v>
      </c>
      <c r="D99" s="231" t="s">
        <v>730</v>
      </c>
      <c r="E99" s="231"/>
      <c r="F99" s="4" t="s">
        <v>732</v>
      </c>
      <c r="J99" s="34"/>
      <c r="K99" s="35"/>
      <c r="L99" s="35"/>
      <c r="M99" s="35"/>
      <c r="N99" s="35"/>
      <c r="O99" s="35"/>
      <c r="P99" s="35"/>
      <c r="Q99" s="35"/>
      <c r="R99" s="35"/>
      <c r="S99" s="35"/>
      <c r="T99" s="35"/>
      <c r="U99" s="35"/>
      <c r="V99" s="35"/>
      <c r="W99" s="35"/>
      <c r="X99" s="35"/>
      <c r="Y99" s="35"/>
      <c r="Z99" s="35"/>
      <c r="AA99" s="35"/>
      <c r="AB99" s="35"/>
      <c r="AC99" s="35"/>
      <c r="AD99" s="35"/>
      <c r="AE99" s="35"/>
    </row>
    <row r="100" spans="1:31" s="4" customFormat="1" ht="17.100000000000001" customHeight="1" x14ac:dyDescent="0.15">
      <c r="C100" s="173" t="s">
        <v>42</v>
      </c>
      <c r="D100" s="231" t="s">
        <v>57</v>
      </c>
      <c r="E100" s="231"/>
      <c r="F100" s="4" t="s">
        <v>58</v>
      </c>
      <c r="J100" s="34"/>
      <c r="K100" s="35"/>
      <c r="L100" s="35"/>
      <c r="M100" s="35"/>
      <c r="N100" s="35"/>
      <c r="O100" s="35"/>
      <c r="P100" s="35"/>
    </row>
    <row r="101" spans="1:31" s="4" customFormat="1" ht="17.100000000000001" customHeight="1" x14ac:dyDescent="0.15">
      <c r="C101" s="173" t="s">
        <v>42</v>
      </c>
      <c r="D101" s="231" t="s">
        <v>59</v>
      </c>
      <c r="E101" s="231"/>
      <c r="F101" s="4" t="s">
        <v>60</v>
      </c>
      <c r="J101" s="34"/>
      <c r="K101" s="35"/>
      <c r="L101" s="35"/>
      <c r="M101" s="35"/>
      <c r="N101" s="35"/>
      <c r="O101" s="35"/>
      <c r="P101" s="35"/>
      <c r="Q101" s="35"/>
      <c r="R101" s="35"/>
      <c r="S101" s="35"/>
      <c r="T101" s="35"/>
      <c r="U101" s="35"/>
      <c r="V101" s="35"/>
      <c r="W101" s="35"/>
      <c r="X101" s="35"/>
      <c r="Y101" s="35"/>
      <c r="Z101" s="35"/>
      <c r="AA101" s="35"/>
      <c r="AB101" s="35"/>
      <c r="AC101" s="35"/>
      <c r="AD101" s="35"/>
      <c r="AE101" s="35"/>
    </row>
    <row r="102" spans="1:31" s="4" customFormat="1" ht="17.100000000000001" customHeight="1" x14ac:dyDescent="0.15">
      <c r="C102" s="173" t="s">
        <v>42</v>
      </c>
      <c r="D102" s="231" t="s">
        <v>61</v>
      </c>
      <c r="E102" s="231"/>
      <c r="F102" s="4" t="s">
        <v>734</v>
      </c>
      <c r="J102" s="34"/>
      <c r="K102" s="35"/>
      <c r="L102" s="35"/>
      <c r="M102" s="35"/>
      <c r="N102" s="35"/>
      <c r="O102" s="35"/>
      <c r="P102" s="35"/>
      <c r="Q102" s="35"/>
      <c r="R102" s="35"/>
      <c r="S102" s="35"/>
      <c r="T102" s="35"/>
      <c r="U102" s="35"/>
      <c r="V102" s="35"/>
      <c r="W102" s="35"/>
      <c r="X102" s="35"/>
      <c r="Y102" s="35"/>
      <c r="Z102" s="35"/>
      <c r="AA102" s="35"/>
      <c r="AB102" s="35"/>
      <c r="AC102" s="35"/>
      <c r="AD102" s="35"/>
      <c r="AE102" s="35"/>
    </row>
    <row r="103" spans="1:31" s="4" customFormat="1" ht="17.100000000000001" customHeight="1" x14ac:dyDescent="0.15">
      <c r="C103" s="173" t="s">
        <v>42</v>
      </c>
      <c r="D103" s="231" t="s">
        <v>733</v>
      </c>
      <c r="E103" s="231"/>
      <c r="F103" s="4" t="s">
        <v>735</v>
      </c>
      <c r="J103" s="34"/>
      <c r="K103" s="35"/>
      <c r="L103" s="35"/>
      <c r="M103" s="35"/>
      <c r="N103" s="35"/>
      <c r="O103" s="35"/>
      <c r="P103" s="35"/>
      <c r="Q103" s="35"/>
      <c r="R103" s="35"/>
      <c r="S103" s="35"/>
    </row>
    <row r="104" spans="1:31" s="4" customFormat="1" ht="17.100000000000001" customHeight="1" x14ac:dyDescent="0.15">
      <c r="A104" s="38"/>
      <c r="B104" s="39">
        <v>4</v>
      </c>
      <c r="C104" s="39" t="s">
        <v>46</v>
      </c>
      <c r="D104" s="39" t="s">
        <v>736</v>
      </c>
      <c r="E104" s="40"/>
      <c r="F104" s="40"/>
      <c r="G104" s="40"/>
      <c r="H104" s="40"/>
      <c r="I104" s="40"/>
      <c r="J104" s="41"/>
      <c r="K104" s="42"/>
      <c r="L104" s="42"/>
      <c r="M104" s="42"/>
      <c r="N104" s="42"/>
      <c r="O104" s="42"/>
      <c r="P104" s="42"/>
      <c r="Q104" s="42"/>
      <c r="R104" s="42"/>
      <c r="S104" s="42"/>
      <c r="T104" s="42"/>
      <c r="U104" s="42"/>
      <c r="V104" s="42"/>
      <c r="W104" s="42"/>
      <c r="X104" s="42"/>
      <c r="Y104" s="42"/>
      <c r="Z104" s="42"/>
      <c r="AA104" s="42"/>
      <c r="AB104" s="42"/>
      <c r="AC104" s="42"/>
      <c r="AD104" s="42"/>
      <c r="AE104" s="42"/>
    </row>
    <row r="105" spans="1:31" s="4" customFormat="1" ht="17.100000000000001" customHeight="1" x14ac:dyDescent="0.15">
      <c r="C105" s="173" t="s">
        <v>42</v>
      </c>
      <c r="D105" s="231" t="s">
        <v>737</v>
      </c>
      <c r="E105" s="231"/>
      <c r="F105" s="4" t="s">
        <v>738</v>
      </c>
      <c r="J105" s="34"/>
      <c r="K105" s="35"/>
      <c r="L105" s="35"/>
      <c r="M105" s="35"/>
      <c r="N105" s="35"/>
      <c r="O105" s="35"/>
      <c r="P105" s="35"/>
      <c r="Q105" s="35"/>
      <c r="R105" s="35"/>
      <c r="S105" s="35"/>
    </row>
    <row r="106" spans="1:31" s="4" customFormat="1" ht="17.100000000000001" customHeight="1" x14ac:dyDescent="0.15">
      <c r="A106" s="38"/>
      <c r="B106" s="39">
        <v>6</v>
      </c>
      <c r="C106" s="39" t="s">
        <v>46</v>
      </c>
      <c r="D106" s="39" t="s">
        <v>62</v>
      </c>
      <c r="E106" s="40"/>
      <c r="F106" s="40"/>
      <c r="G106" s="40"/>
      <c r="H106" s="40"/>
      <c r="I106" s="40"/>
      <c r="J106" s="41"/>
      <c r="K106" s="42"/>
      <c r="L106" s="42"/>
      <c r="M106" s="42"/>
      <c r="N106" s="42"/>
      <c r="O106" s="42"/>
      <c r="P106" s="42"/>
      <c r="Q106" s="42"/>
      <c r="R106" s="42"/>
      <c r="S106" s="42"/>
      <c r="T106" s="42"/>
      <c r="U106" s="42"/>
      <c r="V106" s="42"/>
      <c r="W106" s="42"/>
      <c r="X106" s="42"/>
      <c r="Y106" s="42"/>
      <c r="Z106" s="42"/>
      <c r="AA106" s="42"/>
      <c r="AB106" s="42"/>
      <c r="AC106" s="42"/>
      <c r="AD106" s="42"/>
      <c r="AE106" s="42"/>
    </row>
    <row r="107" spans="1:31" s="4" customFormat="1" ht="17.100000000000001" customHeight="1" x14ac:dyDescent="0.15">
      <c r="C107" s="173" t="s">
        <v>42</v>
      </c>
      <c r="D107" s="231" t="s">
        <v>63</v>
      </c>
      <c r="E107" s="231"/>
      <c r="F107" s="4" t="s">
        <v>64</v>
      </c>
      <c r="J107" s="34"/>
      <c r="K107" s="35"/>
      <c r="L107" s="35"/>
      <c r="M107" s="35"/>
      <c r="N107" s="35"/>
      <c r="O107" s="35"/>
      <c r="P107" s="35"/>
      <c r="Q107" s="35"/>
      <c r="R107" s="35"/>
      <c r="S107" s="35"/>
      <c r="T107" s="35"/>
      <c r="U107" s="35"/>
      <c r="V107" s="35"/>
      <c r="W107" s="35"/>
      <c r="X107" s="35"/>
      <c r="Y107" s="35"/>
      <c r="Z107" s="35"/>
      <c r="AA107" s="35"/>
      <c r="AB107" s="35"/>
      <c r="AC107" s="35"/>
      <c r="AD107" s="35"/>
      <c r="AE107" s="35"/>
    </row>
    <row r="108" spans="1:31" s="4" customFormat="1" ht="17.100000000000001" customHeight="1" x14ac:dyDescent="0.15">
      <c r="C108" s="173" t="s">
        <v>42</v>
      </c>
      <c r="D108" s="231" t="s">
        <v>65</v>
      </c>
      <c r="E108" s="231"/>
      <c r="F108" s="4" t="s">
        <v>66</v>
      </c>
      <c r="J108" s="34"/>
      <c r="K108" s="35"/>
      <c r="L108" s="35"/>
      <c r="M108" s="35"/>
      <c r="N108" s="35"/>
      <c r="O108" s="35"/>
      <c r="P108" s="35"/>
    </row>
    <row r="109" spans="1:31" s="4" customFormat="1" ht="17.100000000000001" customHeight="1" x14ac:dyDescent="0.15">
      <c r="C109" s="173" t="s">
        <v>42</v>
      </c>
      <c r="D109" s="231" t="s">
        <v>67</v>
      </c>
      <c r="E109" s="231"/>
      <c r="F109" s="4" t="s">
        <v>68</v>
      </c>
      <c r="J109" s="34"/>
      <c r="K109" s="35"/>
      <c r="L109" s="35"/>
      <c r="M109" s="35"/>
      <c r="N109" s="35"/>
      <c r="O109" s="35"/>
      <c r="P109" s="35"/>
      <c r="Q109" s="35"/>
      <c r="R109" s="35"/>
      <c r="S109" s="35"/>
    </row>
    <row r="110" spans="1:31" s="4" customFormat="1" ht="17.100000000000001" customHeight="1" x14ac:dyDescent="0.15">
      <c r="F110" s="4" t="s">
        <v>69</v>
      </c>
      <c r="J110" s="34"/>
      <c r="K110" s="35"/>
      <c r="L110" s="35"/>
      <c r="M110" s="35"/>
      <c r="N110" s="4" t="s">
        <v>70</v>
      </c>
      <c r="O110" s="43"/>
      <c r="P110" s="43"/>
      <c r="Q110" s="43"/>
      <c r="R110" s="43"/>
      <c r="S110" s="43"/>
    </row>
    <row r="111" spans="1:31" s="4" customFormat="1" ht="17.100000000000001" customHeight="1" x14ac:dyDescent="0.15">
      <c r="F111" s="4" t="s">
        <v>71</v>
      </c>
      <c r="J111" s="34"/>
      <c r="K111" s="35"/>
      <c r="L111" s="35"/>
      <c r="M111" s="35"/>
      <c r="N111" s="173" t="s">
        <v>42</v>
      </c>
      <c r="O111" s="4" t="s">
        <v>72</v>
      </c>
      <c r="R111" s="173" t="s">
        <v>42</v>
      </c>
      <c r="S111" s="4" t="s">
        <v>73</v>
      </c>
      <c r="V111" s="173" t="s">
        <v>42</v>
      </c>
      <c r="W111" s="4" t="s">
        <v>74</v>
      </c>
      <c r="AB111" s="173" t="s">
        <v>42</v>
      </c>
      <c r="AC111" s="4" t="s">
        <v>75</v>
      </c>
    </row>
    <row r="112" spans="1:31" s="4" customFormat="1" ht="17.100000000000001" customHeight="1" x14ac:dyDescent="0.15">
      <c r="A112" s="38"/>
      <c r="B112" s="39">
        <v>7</v>
      </c>
      <c r="C112" s="39" t="s">
        <v>46</v>
      </c>
      <c r="D112" s="39" t="s">
        <v>76</v>
      </c>
      <c r="E112" s="40"/>
      <c r="F112" s="40"/>
      <c r="G112" s="40"/>
      <c r="H112" s="40"/>
      <c r="I112" s="40"/>
      <c r="J112" s="41"/>
      <c r="K112" s="42"/>
      <c r="L112" s="42"/>
      <c r="M112" s="42"/>
      <c r="N112" s="42"/>
      <c r="O112" s="42"/>
      <c r="P112" s="42"/>
      <c r="Q112" s="42"/>
      <c r="R112" s="42"/>
      <c r="S112" s="42"/>
      <c r="T112" s="42"/>
      <c r="U112" s="42"/>
      <c r="V112" s="42"/>
      <c r="W112" s="42"/>
      <c r="X112" s="42"/>
      <c r="Y112" s="42"/>
      <c r="Z112" s="42"/>
      <c r="AA112" s="42"/>
      <c r="AB112" s="42"/>
      <c r="AC112" s="42"/>
      <c r="AD112" s="42"/>
      <c r="AE112" s="42"/>
    </row>
    <row r="113" spans="1:32" s="4" customFormat="1" ht="17.100000000000001" customHeight="1" x14ac:dyDescent="0.15">
      <c r="C113" s="173" t="s">
        <v>42</v>
      </c>
      <c r="D113" s="231" t="s">
        <v>77</v>
      </c>
      <c r="E113" s="231"/>
      <c r="F113" s="4" t="s">
        <v>78</v>
      </c>
      <c r="J113" s="34"/>
      <c r="K113" s="35"/>
      <c r="L113" s="35"/>
      <c r="M113" s="35"/>
      <c r="N113" s="35"/>
      <c r="O113" s="35"/>
      <c r="P113" s="35"/>
      <c r="Q113" s="35"/>
      <c r="R113" s="35"/>
      <c r="S113" s="35"/>
      <c r="T113" s="35"/>
      <c r="U113" s="35"/>
      <c r="V113" s="35"/>
      <c r="W113" s="35"/>
      <c r="X113" s="35"/>
      <c r="Y113" s="35"/>
      <c r="Z113" s="35"/>
      <c r="AA113" s="35"/>
      <c r="AB113" s="35"/>
      <c r="AC113" s="35"/>
      <c r="AD113" s="35"/>
      <c r="AE113" s="35"/>
    </row>
    <row r="114" spans="1:32" s="4" customFormat="1" ht="17.100000000000001" customHeight="1" x14ac:dyDescent="0.15">
      <c r="C114" s="173" t="s">
        <v>42</v>
      </c>
      <c r="D114" s="231" t="s">
        <v>79</v>
      </c>
      <c r="E114" s="231"/>
      <c r="F114" s="4" t="s">
        <v>80</v>
      </c>
      <c r="J114" s="34"/>
      <c r="K114" s="35"/>
      <c r="L114" s="35"/>
      <c r="M114" s="35"/>
      <c r="N114" s="35"/>
      <c r="O114" s="35"/>
      <c r="P114" s="35"/>
    </row>
    <row r="115" spans="1:32" s="4" customFormat="1" ht="17.100000000000001" customHeight="1" x14ac:dyDescent="0.15">
      <c r="A115" s="38"/>
      <c r="B115" s="39">
        <v>8</v>
      </c>
      <c r="C115" s="39" t="s">
        <v>46</v>
      </c>
      <c r="D115" s="39" t="s">
        <v>81</v>
      </c>
      <c r="E115" s="40"/>
      <c r="F115" s="40"/>
      <c r="G115" s="40"/>
      <c r="H115" s="40"/>
      <c r="I115" s="40"/>
      <c r="J115" s="41"/>
      <c r="K115" s="42"/>
      <c r="L115" s="42"/>
      <c r="M115" s="42"/>
      <c r="N115" s="42"/>
      <c r="O115" s="42"/>
      <c r="P115" s="42"/>
      <c r="Q115" s="42"/>
      <c r="R115" s="42"/>
      <c r="S115" s="42"/>
      <c r="T115" s="42"/>
      <c r="U115" s="42"/>
      <c r="V115" s="42"/>
      <c r="W115" s="42"/>
      <c r="X115" s="42"/>
      <c r="Y115" s="42"/>
      <c r="Z115" s="42"/>
      <c r="AA115" s="42"/>
      <c r="AB115" s="42"/>
      <c r="AC115" s="42"/>
      <c r="AD115" s="42"/>
      <c r="AE115" s="42"/>
    </row>
    <row r="116" spans="1:32" s="4" customFormat="1" ht="17.100000000000001" customHeight="1" x14ac:dyDescent="0.15">
      <c r="A116" s="36"/>
      <c r="B116" s="37"/>
      <c r="C116" s="173" t="s">
        <v>42</v>
      </c>
      <c r="D116" s="231" t="s">
        <v>739</v>
      </c>
      <c r="E116" s="231"/>
      <c r="F116" s="4" t="s">
        <v>742</v>
      </c>
      <c r="J116" s="34"/>
      <c r="K116" s="35"/>
      <c r="L116" s="35"/>
      <c r="M116" s="35"/>
      <c r="N116" s="35"/>
      <c r="O116" s="35"/>
      <c r="P116" s="35"/>
      <c r="Q116" s="35"/>
      <c r="R116" s="35"/>
      <c r="S116" s="35"/>
      <c r="T116" s="35"/>
      <c r="U116" s="35"/>
      <c r="V116" s="35"/>
      <c r="W116" s="35"/>
      <c r="X116" s="35"/>
      <c r="Y116" s="35"/>
      <c r="Z116" s="35"/>
      <c r="AA116" s="35"/>
      <c r="AB116" s="35"/>
      <c r="AC116" s="35"/>
      <c r="AD116" s="35"/>
      <c r="AE116" s="35"/>
    </row>
    <row r="117" spans="1:32" s="4" customFormat="1" ht="17.100000000000001" customHeight="1" x14ac:dyDescent="0.15">
      <c r="A117" s="36"/>
      <c r="B117" s="37"/>
      <c r="C117" s="173" t="s">
        <v>42</v>
      </c>
      <c r="D117" s="231" t="s">
        <v>740</v>
      </c>
      <c r="E117" s="231"/>
      <c r="F117" s="4" t="s">
        <v>744</v>
      </c>
      <c r="J117" s="34"/>
      <c r="K117" s="35"/>
      <c r="L117" s="35"/>
      <c r="M117" s="35"/>
      <c r="N117" s="35"/>
      <c r="O117" s="35"/>
      <c r="P117" s="35"/>
      <c r="Q117" s="35"/>
      <c r="R117" s="35"/>
      <c r="S117" s="35"/>
      <c r="T117" s="35"/>
      <c r="U117" s="35"/>
      <c r="V117" s="35"/>
      <c r="W117" s="35"/>
      <c r="X117" s="35"/>
      <c r="Y117" s="35"/>
      <c r="Z117" s="35"/>
      <c r="AA117" s="35"/>
      <c r="AB117" s="35"/>
      <c r="AC117" s="35"/>
      <c r="AD117" s="35"/>
      <c r="AE117" s="35"/>
    </row>
    <row r="118" spans="1:32" s="4" customFormat="1" ht="17.100000000000001" customHeight="1" x14ac:dyDescent="0.15">
      <c r="A118" s="36"/>
      <c r="B118" s="37"/>
      <c r="C118" s="173" t="s">
        <v>42</v>
      </c>
      <c r="D118" s="231" t="s">
        <v>741</v>
      </c>
      <c r="E118" s="231"/>
      <c r="F118" s="4" t="s">
        <v>745</v>
      </c>
      <c r="J118" s="34"/>
      <c r="K118" s="35"/>
      <c r="L118" s="35"/>
      <c r="M118" s="35"/>
      <c r="N118" s="35"/>
      <c r="O118" s="35"/>
      <c r="P118" s="35"/>
      <c r="Q118" s="35"/>
      <c r="R118" s="35"/>
      <c r="S118" s="35"/>
      <c r="T118" s="35"/>
      <c r="U118" s="35"/>
      <c r="V118" s="35"/>
      <c r="W118" s="35"/>
      <c r="X118" s="35"/>
      <c r="Y118" s="35"/>
      <c r="Z118" s="35"/>
      <c r="AA118" s="35"/>
      <c r="AB118" s="35"/>
      <c r="AC118" s="35"/>
      <c r="AD118" s="35"/>
      <c r="AE118" s="35"/>
    </row>
    <row r="119" spans="1:32" s="4" customFormat="1" ht="17.100000000000001" customHeight="1" x14ac:dyDescent="0.15">
      <c r="C119" s="173" t="s">
        <v>42</v>
      </c>
      <c r="D119" s="231" t="s">
        <v>82</v>
      </c>
      <c r="E119" s="231"/>
      <c r="F119" s="4" t="s">
        <v>743</v>
      </c>
      <c r="J119" s="34"/>
      <c r="K119" s="35"/>
      <c r="L119" s="35"/>
      <c r="M119" s="35"/>
      <c r="N119" s="35"/>
      <c r="O119" s="35"/>
      <c r="P119" s="35"/>
      <c r="Q119" s="35"/>
      <c r="R119" s="35"/>
      <c r="S119" s="35"/>
      <c r="T119" s="35"/>
      <c r="U119" s="35"/>
      <c r="V119" s="35"/>
      <c r="W119" s="35"/>
      <c r="X119" s="35"/>
      <c r="Y119" s="35"/>
      <c r="Z119" s="35"/>
      <c r="AA119" s="35"/>
      <c r="AB119" s="35"/>
      <c r="AC119" s="35"/>
      <c r="AD119" s="35"/>
      <c r="AE119" s="35"/>
    </row>
    <row r="120" spans="1:32" s="4" customFormat="1" ht="17.100000000000001" customHeight="1" x14ac:dyDescent="0.15">
      <c r="A120" s="38"/>
      <c r="B120" s="39">
        <v>9</v>
      </c>
      <c r="C120" s="39" t="s">
        <v>46</v>
      </c>
      <c r="D120" s="39" t="s">
        <v>83</v>
      </c>
      <c r="E120" s="40"/>
      <c r="F120" s="40"/>
      <c r="G120" s="40"/>
      <c r="H120" s="40"/>
      <c r="I120" s="40"/>
      <c r="J120" s="41"/>
      <c r="K120" s="42"/>
      <c r="L120" s="42"/>
      <c r="M120" s="42"/>
      <c r="N120" s="42"/>
      <c r="O120" s="42"/>
      <c r="P120" s="42"/>
      <c r="Q120" s="42"/>
      <c r="R120" s="42"/>
      <c r="S120" s="42"/>
      <c r="T120" s="42"/>
      <c r="U120" s="42"/>
      <c r="V120" s="42"/>
      <c r="W120" s="42"/>
      <c r="X120" s="42"/>
      <c r="Y120" s="42"/>
      <c r="Z120" s="42"/>
      <c r="AA120" s="42"/>
      <c r="AB120" s="42"/>
      <c r="AC120" s="42"/>
      <c r="AD120" s="42"/>
      <c r="AE120" s="42"/>
    </row>
    <row r="121" spans="1:32" s="4" customFormat="1" ht="17.100000000000001" customHeight="1" x14ac:dyDescent="0.15">
      <c r="A121" s="36"/>
      <c r="B121" s="37"/>
      <c r="C121" s="173" t="s">
        <v>42</v>
      </c>
      <c r="D121" s="231" t="s">
        <v>746</v>
      </c>
      <c r="E121" s="231"/>
      <c r="F121" s="4" t="s">
        <v>747</v>
      </c>
      <c r="J121" s="34"/>
      <c r="K121" s="35"/>
      <c r="L121" s="35"/>
      <c r="M121" s="35"/>
      <c r="N121" s="35"/>
      <c r="O121" s="35"/>
      <c r="P121" s="35"/>
      <c r="Q121" s="35"/>
      <c r="R121" s="35"/>
      <c r="S121" s="35"/>
      <c r="T121" s="35"/>
      <c r="U121" s="35"/>
      <c r="V121" s="35"/>
      <c r="W121" s="35"/>
      <c r="X121" s="35"/>
      <c r="Y121" s="35"/>
      <c r="Z121" s="35"/>
      <c r="AA121" s="35"/>
      <c r="AB121" s="35"/>
      <c r="AC121" s="35"/>
      <c r="AD121" s="35"/>
      <c r="AE121" s="35"/>
    </row>
    <row r="122" spans="1:32" s="4" customFormat="1" ht="17.100000000000001" customHeight="1" x14ac:dyDescent="0.15">
      <c r="C122" s="173" t="s">
        <v>42</v>
      </c>
      <c r="D122" s="231" t="s">
        <v>748</v>
      </c>
      <c r="E122" s="231"/>
      <c r="F122" s="4" t="s">
        <v>749</v>
      </c>
      <c r="J122" s="34"/>
      <c r="K122" s="35"/>
      <c r="L122" s="35"/>
      <c r="M122" s="35"/>
      <c r="N122" s="35"/>
      <c r="O122" s="35"/>
      <c r="P122" s="35"/>
      <c r="Q122" s="35"/>
      <c r="R122" s="35"/>
      <c r="S122" s="35"/>
      <c r="T122" s="35"/>
      <c r="U122" s="35"/>
      <c r="V122" s="35"/>
      <c r="W122" s="35"/>
      <c r="X122" s="35"/>
      <c r="Y122" s="35"/>
      <c r="Z122" s="35"/>
      <c r="AA122" s="35"/>
      <c r="AB122" s="35"/>
      <c r="AC122" s="35"/>
      <c r="AD122" s="35"/>
      <c r="AE122" s="35"/>
    </row>
    <row r="123" spans="1:32" s="4" customFormat="1" ht="17.100000000000001" customHeight="1" x14ac:dyDescent="0.15">
      <c r="A123" s="38"/>
      <c r="B123" s="225">
        <v>10</v>
      </c>
      <c r="C123" s="39" t="s">
        <v>46</v>
      </c>
      <c r="D123" s="39" t="s">
        <v>84</v>
      </c>
      <c r="E123" s="40"/>
      <c r="F123" s="40"/>
      <c r="G123" s="40"/>
      <c r="H123" s="40"/>
      <c r="I123" s="40"/>
      <c r="J123" s="41"/>
      <c r="K123" s="42"/>
      <c r="L123" s="42"/>
      <c r="M123" s="42"/>
      <c r="N123" s="42"/>
      <c r="O123" s="42"/>
      <c r="P123" s="42"/>
      <c r="Q123" s="42"/>
      <c r="R123" s="42"/>
      <c r="S123" s="42"/>
      <c r="T123" s="42"/>
      <c r="U123" s="42"/>
      <c r="V123" s="42"/>
      <c r="W123" s="42"/>
      <c r="X123" s="42"/>
      <c r="Y123" s="42"/>
      <c r="Z123" s="42"/>
      <c r="AA123" s="42"/>
      <c r="AB123" s="42"/>
      <c r="AC123" s="42"/>
      <c r="AD123" s="42"/>
      <c r="AE123" s="42"/>
    </row>
    <row r="124" spans="1:32" s="4" customFormat="1" ht="17.100000000000001" customHeight="1" x14ac:dyDescent="0.15">
      <c r="C124" s="173" t="s">
        <v>42</v>
      </c>
      <c r="D124" s="231" t="s">
        <v>85</v>
      </c>
      <c r="E124" s="231"/>
      <c r="F124" s="4" t="s">
        <v>86</v>
      </c>
      <c r="J124" s="34"/>
      <c r="K124" s="35"/>
      <c r="L124" s="35"/>
      <c r="M124" s="35"/>
      <c r="N124" s="35"/>
      <c r="O124" s="35"/>
      <c r="P124" s="35"/>
      <c r="Q124" s="35"/>
      <c r="R124" s="35"/>
      <c r="S124" s="35"/>
      <c r="T124" s="35"/>
      <c r="U124" s="35"/>
      <c r="V124" s="35"/>
      <c r="W124" s="35"/>
      <c r="X124" s="35"/>
      <c r="Y124" s="35"/>
      <c r="Z124" s="35"/>
      <c r="AA124" s="35"/>
      <c r="AB124" s="35"/>
      <c r="AC124" s="35"/>
      <c r="AD124" s="35"/>
      <c r="AE124" s="35"/>
    </row>
    <row r="125" spans="1:32" ht="11.25" customHeight="1" x14ac:dyDescent="0.1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row>
    <row r="126" spans="1:32" ht="15.75" customHeight="1" x14ac:dyDescent="0.15">
      <c r="A126" s="3" t="s">
        <v>16</v>
      </c>
    </row>
    <row r="127" spans="1:32" s="28" customFormat="1" ht="15.75" customHeight="1" x14ac:dyDescent="0.15">
      <c r="B127" s="28" t="s">
        <v>87</v>
      </c>
      <c r="C127" s="28" t="s">
        <v>88</v>
      </c>
    </row>
    <row r="128" spans="1:32" s="28" customFormat="1" ht="15.75" customHeight="1" x14ac:dyDescent="0.15">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row>
    <row r="129" spans="1:32" s="28" customFormat="1" ht="15.75" customHeight="1" x14ac:dyDescent="0.15">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row>
    <row r="130" spans="1:32" s="4" customFormat="1" ht="15" customHeight="1" x14ac:dyDescent="0.15">
      <c r="AE130" s="15" t="s">
        <v>90</v>
      </c>
    </row>
    <row r="131" spans="1:32" s="4" customFormat="1" ht="21" customHeight="1" x14ac:dyDescent="0.15">
      <c r="A131" s="25"/>
      <c r="B131" s="29" t="s">
        <v>91</v>
      </c>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row>
    <row r="132" spans="1:32" s="4" customFormat="1" ht="6.75" customHeight="1" x14ac:dyDescent="0.15"/>
    <row r="133" spans="1:32" s="4" customFormat="1" ht="16.5" customHeight="1" x14ac:dyDescent="0.15">
      <c r="A133" s="30" t="s">
        <v>92</v>
      </c>
      <c r="B133" s="31"/>
      <c r="C133" s="31"/>
      <c r="D133" s="31"/>
      <c r="E133" s="31"/>
    </row>
    <row r="134" spans="1:32" s="4" customFormat="1" ht="16.5" customHeight="1" x14ac:dyDescent="0.15">
      <c r="B134" s="233"/>
      <c r="C134" s="233"/>
      <c r="D134" s="233"/>
      <c r="E134" s="233"/>
      <c r="F134" s="233"/>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row>
    <row r="135" spans="1:32" s="4" customFormat="1" ht="4.5" customHeight="1" x14ac:dyDescent="0.15"/>
    <row r="136" spans="1:32" s="4" customFormat="1" ht="16.5" customHeight="1" x14ac:dyDescent="0.15">
      <c r="A136" s="30" t="s">
        <v>93</v>
      </c>
      <c r="B136" s="31"/>
      <c r="C136" s="31"/>
      <c r="D136" s="31"/>
      <c r="E136" s="31"/>
      <c r="F136" s="31"/>
      <c r="G136" s="31"/>
      <c r="H136" s="31"/>
      <c r="I136" s="31"/>
      <c r="J136" s="31"/>
      <c r="K136" s="31"/>
      <c r="L136" s="31"/>
      <c r="M136" s="31"/>
      <c r="N136" s="31"/>
      <c r="O136" s="31"/>
      <c r="P136" s="31"/>
      <c r="Q136" s="31"/>
    </row>
    <row r="137" spans="1:32" s="4" customFormat="1" ht="16.5" customHeight="1" x14ac:dyDescent="0.15">
      <c r="C137" s="173" t="s">
        <v>917</v>
      </c>
      <c r="D137" s="4" t="s">
        <v>94</v>
      </c>
      <c r="J137" s="4" t="s">
        <v>95</v>
      </c>
      <c r="K137" s="173" t="s">
        <v>917</v>
      </c>
      <c r="L137" s="4" t="s">
        <v>96</v>
      </c>
      <c r="Q137" s="173" t="s">
        <v>42</v>
      </c>
      <c r="R137" s="4" t="s">
        <v>97</v>
      </c>
      <c r="X137" s="173" t="s">
        <v>42</v>
      </c>
      <c r="Y137" s="4" t="s">
        <v>98</v>
      </c>
    </row>
    <row r="138" spans="1:32" s="4" customFormat="1" ht="16.5" customHeight="1" x14ac:dyDescent="0.15">
      <c r="C138" s="173" t="s">
        <v>42</v>
      </c>
      <c r="D138" s="4" t="s">
        <v>99</v>
      </c>
      <c r="K138" s="173" t="s">
        <v>42</v>
      </c>
      <c r="L138" s="4" t="s">
        <v>100</v>
      </c>
    </row>
    <row r="139" spans="1:32" s="4" customFormat="1" ht="4.5" customHeight="1" x14ac:dyDescent="0.15"/>
    <row r="140" spans="1:32" s="4" customFormat="1" ht="16.5" customHeight="1" x14ac:dyDescent="0.15">
      <c r="A140" s="30" t="s">
        <v>101</v>
      </c>
      <c r="B140" s="31"/>
      <c r="C140" s="31"/>
      <c r="D140" s="31"/>
      <c r="E140" s="31"/>
      <c r="H140" s="173" t="s">
        <v>42</v>
      </c>
      <c r="I140" s="4" t="s">
        <v>102</v>
      </c>
      <c r="N140" s="173" t="s">
        <v>42</v>
      </c>
      <c r="O140" s="4" t="s">
        <v>103</v>
      </c>
      <c r="T140" s="173" t="s">
        <v>917</v>
      </c>
      <c r="U140" s="4" t="s">
        <v>104</v>
      </c>
    </row>
    <row r="141" spans="1:32" s="4" customFormat="1" ht="4.5" customHeight="1" x14ac:dyDescent="0.15"/>
    <row r="142" spans="1:32" s="4" customFormat="1" ht="16.5" customHeight="1" x14ac:dyDescent="0.15">
      <c r="A142" s="30" t="s">
        <v>105</v>
      </c>
      <c r="B142" s="31"/>
      <c r="C142" s="31"/>
      <c r="D142" s="31"/>
      <c r="E142" s="31"/>
      <c r="H142" s="237"/>
      <c r="I142" s="237"/>
      <c r="J142" s="237"/>
      <c r="K142" s="237"/>
      <c r="L142" s="4" t="s">
        <v>106</v>
      </c>
    </row>
    <row r="143" spans="1:32" s="4" customFormat="1" ht="4.5" customHeight="1" x14ac:dyDescent="0.15"/>
    <row r="144" spans="1:32" s="4" customFormat="1" ht="16.5" customHeight="1" x14ac:dyDescent="0.15">
      <c r="A144" s="30" t="s">
        <v>107</v>
      </c>
      <c r="B144" s="31"/>
      <c r="C144" s="31"/>
      <c r="D144" s="31"/>
      <c r="E144" s="31"/>
      <c r="H144" s="173" t="s">
        <v>42</v>
      </c>
      <c r="I144" s="4" t="s">
        <v>108</v>
      </c>
      <c r="P144" s="173" t="s">
        <v>917</v>
      </c>
      <c r="Q144" s="4" t="s">
        <v>109</v>
      </c>
    </row>
    <row r="145" spans="1:26" s="4" customFormat="1" ht="4.5" customHeight="1" x14ac:dyDescent="0.15"/>
    <row r="146" spans="1:26" s="4" customFormat="1" ht="16.5" customHeight="1" x14ac:dyDescent="0.15">
      <c r="A146" s="30" t="s">
        <v>110</v>
      </c>
      <c r="B146" s="31"/>
      <c r="C146" s="31"/>
      <c r="D146" s="31"/>
      <c r="E146" s="31"/>
      <c r="H146" s="237"/>
      <c r="I146" s="237"/>
      <c r="J146" s="237"/>
      <c r="K146" s="237"/>
      <c r="L146" s="4" t="s">
        <v>106</v>
      </c>
    </row>
    <row r="147" spans="1:26" s="4" customFormat="1" ht="4.5" customHeight="1" x14ac:dyDescent="0.15"/>
    <row r="148" spans="1:26" s="4" customFormat="1" ht="16.5" customHeight="1" x14ac:dyDescent="0.15">
      <c r="A148" s="30" t="s">
        <v>111</v>
      </c>
      <c r="B148" s="31"/>
      <c r="C148" s="31"/>
      <c r="D148" s="31"/>
      <c r="E148" s="31"/>
      <c r="H148" s="237"/>
      <c r="I148" s="237"/>
      <c r="J148" s="237"/>
      <c r="K148" s="237"/>
      <c r="L148" s="4" t="s">
        <v>106</v>
      </c>
    </row>
    <row r="149" spans="1:26" s="4" customFormat="1" ht="4.5" customHeight="1" x14ac:dyDescent="0.15"/>
    <row r="150" spans="1:26" s="4" customFormat="1" ht="16.5" customHeight="1" x14ac:dyDescent="0.15">
      <c r="A150" s="30" t="s">
        <v>112</v>
      </c>
      <c r="B150" s="31"/>
      <c r="C150" s="31"/>
      <c r="D150" s="31"/>
      <c r="E150" s="31"/>
    </row>
    <row r="151" spans="1:26" s="4" customFormat="1" ht="16.5" customHeight="1" x14ac:dyDescent="0.15">
      <c r="C151" s="4" t="s">
        <v>750</v>
      </c>
      <c r="J151" s="238"/>
      <c r="K151" s="238"/>
      <c r="L151" s="238"/>
      <c r="M151" s="4" t="s">
        <v>113</v>
      </c>
    </row>
    <row r="152" spans="1:26" s="4" customFormat="1" ht="16.5" customHeight="1" x14ac:dyDescent="0.15">
      <c r="C152" s="4" t="s">
        <v>751</v>
      </c>
      <c r="J152" s="238"/>
      <c r="K152" s="238"/>
      <c r="L152" s="238"/>
      <c r="M152" s="4" t="s">
        <v>113</v>
      </c>
    </row>
    <row r="153" spans="1:26" s="4" customFormat="1" ht="4.5" customHeight="1" x14ac:dyDescent="0.15"/>
    <row r="154" spans="1:26" s="4" customFormat="1" ht="16.5" customHeight="1" x14ac:dyDescent="0.15">
      <c r="A154" s="30" t="s">
        <v>114</v>
      </c>
      <c r="B154" s="31"/>
      <c r="C154" s="31"/>
      <c r="D154" s="31"/>
      <c r="E154" s="31"/>
      <c r="F154" s="31"/>
      <c r="G154" s="31"/>
    </row>
    <row r="155" spans="1:26" s="4" customFormat="1" ht="16.5" customHeight="1" x14ac:dyDescent="0.15">
      <c r="C155" s="4" t="s">
        <v>115</v>
      </c>
      <c r="J155" s="241"/>
      <c r="K155" s="241"/>
      <c r="L155" s="241"/>
      <c r="M155" s="241"/>
      <c r="N155" s="4" t="s">
        <v>116</v>
      </c>
    </row>
    <row r="156" spans="1:26" s="4" customFormat="1" ht="16.5" customHeight="1" x14ac:dyDescent="0.15">
      <c r="C156" s="4" t="s">
        <v>117</v>
      </c>
      <c r="J156" s="241"/>
      <c r="K156" s="241"/>
      <c r="L156" s="241"/>
      <c r="M156" s="241"/>
      <c r="N156" s="4" t="s">
        <v>116</v>
      </c>
    </row>
    <row r="157" spans="1:26" s="4" customFormat="1" ht="16.5" customHeight="1" x14ac:dyDescent="0.15">
      <c r="C157" s="4" t="s">
        <v>118</v>
      </c>
      <c r="I157" s="15" t="s">
        <v>119</v>
      </c>
      <c r="J157" s="239">
        <v>2</v>
      </c>
      <c r="K157" s="239"/>
      <c r="L157" s="239"/>
      <c r="M157" s="4" t="s">
        <v>120</v>
      </c>
      <c r="N157" s="4" t="s">
        <v>121</v>
      </c>
    </row>
    <row r="158" spans="1:26" s="4" customFormat="1" ht="16.5" customHeight="1" x14ac:dyDescent="0.15">
      <c r="I158" s="15" t="s">
        <v>122</v>
      </c>
      <c r="J158" s="239"/>
      <c r="K158" s="239"/>
      <c r="L158" s="239"/>
      <c r="M158" s="4" t="s">
        <v>120</v>
      </c>
      <c r="N158" s="4" t="s">
        <v>121</v>
      </c>
    </row>
    <row r="159" spans="1:26" s="4" customFormat="1" ht="16.5" customHeight="1" x14ac:dyDescent="0.15">
      <c r="C159" s="4" t="s">
        <v>123</v>
      </c>
      <c r="G159" s="239" t="s">
        <v>1140</v>
      </c>
      <c r="H159" s="240"/>
      <c r="I159" s="240"/>
      <c r="J159" s="240"/>
      <c r="K159" s="240"/>
      <c r="L159" s="240"/>
      <c r="M159" s="240"/>
      <c r="N159" s="240"/>
      <c r="R159" s="15" t="s">
        <v>124</v>
      </c>
      <c r="S159" s="239"/>
      <c r="T159" s="240"/>
      <c r="U159" s="240"/>
      <c r="V159" s="240"/>
      <c r="W159" s="240"/>
      <c r="X159" s="240"/>
      <c r="Y159" s="240"/>
      <c r="Z159" s="240"/>
    </row>
    <row r="160" spans="1:26" s="4" customFormat="1" ht="4.5" customHeight="1" x14ac:dyDescent="0.15"/>
    <row r="161" spans="1:31" s="4" customFormat="1" ht="16.5" customHeight="1" x14ac:dyDescent="0.15">
      <c r="A161" s="30" t="s">
        <v>125</v>
      </c>
      <c r="B161" s="31"/>
      <c r="C161" s="31"/>
      <c r="D161" s="31"/>
      <c r="E161" s="31"/>
    </row>
    <row r="162" spans="1:31" s="4" customFormat="1" ht="16.5" customHeight="1" x14ac:dyDescent="0.15">
      <c r="A162" s="37"/>
      <c r="C162" s="173" t="s">
        <v>42</v>
      </c>
      <c r="D162" s="4" t="s">
        <v>126</v>
      </c>
      <c r="G162" s="173" t="s">
        <v>917</v>
      </c>
      <c r="H162" s="4" t="s">
        <v>127</v>
      </c>
      <c r="K162" s="173" t="s">
        <v>42</v>
      </c>
      <c r="L162" s="4" t="s">
        <v>128</v>
      </c>
      <c r="P162" s="173" t="s">
        <v>42</v>
      </c>
      <c r="Q162" s="4" t="s">
        <v>129</v>
      </c>
    </row>
    <row r="163" spans="1:31" s="4" customFormat="1" ht="4.5" customHeight="1" x14ac:dyDescent="0.15"/>
    <row r="164" spans="1:31" s="4" customFormat="1" ht="16.5" customHeight="1" x14ac:dyDescent="0.15">
      <c r="A164" s="30" t="s">
        <v>130</v>
      </c>
      <c r="B164" s="31"/>
      <c r="C164" s="31"/>
      <c r="D164" s="31"/>
      <c r="E164" s="31"/>
      <c r="F164" s="31"/>
      <c r="G164" s="31"/>
      <c r="H164" s="31"/>
    </row>
    <row r="165" spans="1:31" s="4" customFormat="1" ht="17.25" customHeight="1" x14ac:dyDescent="0.15">
      <c r="C165" s="234"/>
      <c r="D165" s="235"/>
      <c r="E165" s="235"/>
      <c r="F165" s="235"/>
      <c r="G165" s="235"/>
      <c r="H165" s="235"/>
      <c r="I165" s="235"/>
      <c r="J165" s="235"/>
      <c r="K165" s="235"/>
      <c r="L165" s="235"/>
      <c r="M165" s="235"/>
      <c r="N165" s="235"/>
      <c r="O165" s="235"/>
      <c r="P165" s="235"/>
      <c r="Q165" s="235"/>
      <c r="R165" s="235"/>
      <c r="S165" s="235"/>
      <c r="T165" s="235"/>
      <c r="U165" s="235"/>
      <c r="V165" s="235"/>
      <c r="W165" s="235"/>
      <c r="X165" s="235"/>
      <c r="Y165" s="235"/>
      <c r="Z165" s="235"/>
      <c r="AA165" s="235"/>
      <c r="AB165" s="235"/>
      <c r="AC165" s="235"/>
      <c r="AD165" s="235"/>
      <c r="AE165" s="235"/>
    </row>
    <row r="166" spans="1:31" s="4" customFormat="1" ht="17.25" customHeight="1" x14ac:dyDescent="0.15">
      <c r="C166" s="236"/>
      <c r="D166" s="236"/>
      <c r="E166" s="236"/>
      <c r="F166" s="236"/>
      <c r="G166" s="236"/>
      <c r="H166" s="236"/>
      <c r="I166" s="236"/>
      <c r="J166" s="236"/>
      <c r="K166" s="236"/>
      <c r="L166" s="236"/>
      <c r="M166" s="236"/>
      <c r="N166" s="236"/>
      <c r="O166" s="236"/>
      <c r="P166" s="236"/>
      <c r="Q166" s="236"/>
      <c r="R166" s="236"/>
      <c r="S166" s="236"/>
      <c r="T166" s="236"/>
      <c r="U166" s="236"/>
      <c r="V166" s="236"/>
      <c r="W166" s="236"/>
      <c r="X166" s="236"/>
      <c r="Y166" s="236"/>
      <c r="Z166" s="236"/>
      <c r="AA166" s="236"/>
      <c r="AB166" s="236"/>
      <c r="AC166" s="236"/>
      <c r="AD166" s="236"/>
      <c r="AE166" s="236"/>
    </row>
    <row r="167" spans="1:31" s="4" customFormat="1" ht="4.5" customHeight="1" x14ac:dyDescent="0.15"/>
    <row r="168" spans="1:31" s="4" customFormat="1" ht="16.5" customHeight="1" x14ac:dyDescent="0.15">
      <c r="A168" s="30" t="s">
        <v>131</v>
      </c>
      <c r="B168" s="31"/>
      <c r="C168" s="31"/>
      <c r="D168" s="31"/>
      <c r="E168" s="31"/>
    </row>
    <row r="169" spans="1:31" s="4" customFormat="1" ht="17.25" customHeight="1" x14ac:dyDescent="0.15">
      <c r="C169" s="234"/>
      <c r="D169" s="235"/>
      <c r="E169" s="235"/>
      <c r="F169" s="235"/>
      <c r="G169" s="235"/>
      <c r="H169" s="235"/>
      <c r="I169" s="235"/>
      <c r="J169" s="235"/>
      <c r="K169" s="235"/>
      <c r="L169" s="235"/>
      <c r="M169" s="235"/>
      <c r="N169" s="235"/>
      <c r="O169" s="235"/>
      <c r="P169" s="235"/>
      <c r="Q169" s="235"/>
      <c r="R169" s="235"/>
      <c r="S169" s="235"/>
      <c r="T169" s="235"/>
      <c r="U169" s="235"/>
      <c r="V169" s="235"/>
      <c r="W169" s="235"/>
      <c r="X169" s="235"/>
      <c r="Y169" s="235"/>
      <c r="Z169" s="235"/>
      <c r="AA169" s="235"/>
      <c r="AB169" s="235"/>
      <c r="AC169" s="235"/>
      <c r="AD169" s="235"/>
      <c r="AE169" s="235"/>
    </row>
    <row r="170" spans="1:31" ht="17.25" customHeight="1" x14ac:dyDescent="0.15">
      <c r="C170" s="236"/>
      <c r="D170" s="236"/>
      <c r="E170" s="236"/>
      <c r="F170" s="236"/>
      <c r="G170" s="236"/>
      <c r="H170" s="236"/>
      <c r="I170" s="236"/>
      <c r="J170" s="236"/>
      <c r="K170" s="236"/>
      <c r="L170" s="236"/>
      <c r="M170" s="236"/>
      <c r="N170" s="236"/>
      <c r="O170" s="236"/>
      <c r="P170" s="236"/>
      <c r="Q170" s="236"/>
      <c r="R170" s="236"/>
      <c r="S170" s="236"/>
      <c r="T170" s="236"/>
      <c r="U170" s="236"/>
      <c r="V170" s="236"/>
      <c r="W170" s="236"/>
      <c r="X170" s="236"/>
      <c r="Y170" s="236"/>
      <c r="Z170" s="236"/>
      <c r="AA170" s="236"/>
      <c r="AB170" s="236"/>
      <c r="AC170" s="236"/>
      <c r="AD170" s="236"/>
      <c r="AE170" s="236"/>
    </row>
    <row r="171" spans="1:31" ht="17.25" customHeight="1" x14ac:dyDescent="0.15">
      <c r="C171" s="222" t="s">
        <v>1190</v>
      </c>
      <c r="D171" s="223"/>
      <c r="E171" s="223"/>
      <c r="F171" s="223"/>
      <c r="G171" s="223"/>
      <c r="H171" s="223"/>
      <c r="I171" s="223"/>
      <c r="J171" s="223"/>
      <c r="K171" s="223"/>
      <c r="L171" s="223"/>
      <c r="M171" s="223"/>
      <c r="N171" s="173" t="s">
        <v>42</v>
      </c>
      <c r="O171" s="224" t="s">
        <v>1191</v>
      </c>
      <c r="P171" s="223"/>
      <c r="Q171" s="223"/>
      <c r="R171" s="223"/>
      <c r="S171" s="173" t="s">
        <v>42</v>
      </c>
      <c r="T171" s="224" t="s">
        <v>1192</v>
      </c>
      <c r="U171" s="223"/>
      <c r="V171" s="223"/>
      <c r="W171" s="223"/>
      <c r="X171" s="223"/>
      <c r="Y171" s="223"/>
      <c r="Z171" s="223"/>
      <c r="AA171" s="223"/>
      <c r="AB171" s="223"/>
      <c r="AC171" s="223"/>
      <c r="AD171" s="223"/>
      <c r="AE171" s="223"/>
    </row>
    <row r="172" spans="1:31" ht="5.25" customHeight="1" x14ac:dyDescent="0.1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row>
    <row r="173" spans="1:31" ht="4.5" customHeight="1" x14ac:dyDescent="0.15"/>
    <row r="174" spans="1:31" s="146" customFormat="1" ht="13.5" customHeight="1" x14ac:dyDescent="0.15">
      <c r="A174" s="138" t="s">
        <v>971</v>
      </c>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row>
    <row r="175" spans="1:31" s="146" customFormat="1" ht="13.5" customHeight="1" x14ac:dyDescent="0.15">
      <c r="A175" s="138" t="s">
        <v>1150</v>
      </c>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row>
    <row r="176" spans="1:31" s="146" customFormat="1" ht="13.5" customHeight="1" x14ac:dyDescent="0.15">
      <c r="A176" s="138" t="s">
        <v>1151</v>
      </c>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row>
    <row r="177" spans="1:31" s="146" customFormat="1" ht="13.5" customHeight="1" x14ac:dyDescent="0.15">
      <c r="A177" s="138" t="s">
        <v>1152</v>
      </c>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row>
    <row r="178" spans="1:31" s="146" customFormat="1" ht="13.5" customHeight="1" x14ac:dyDescent="0.15">
      <c r="A178" s="138" t="s">
        <v>1153</v>
      </c>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row>
    <row r="179" spans="1:31" s="146" customFormat="1" ht="13.5" customHeight="1" x14ac:dyDescent="0.15">
      <c r="A179" s="138" t="s">
        <v>1154</v>
      </c>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row>
    <row r="180" spans="1:31" s="146" customFormat="1" ht="13.5" customHeight="1" x14ac:dyDescent="0.15">
      <c r="A180" s="138" t="s">
        <v>1155</v>
      </c>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row>
    <row r="181" spans="1:31" s="146" customFormat="1" ht="13.5" customHeight="1" x14ac:dyDescent="0.15">
      <c r="A181" s="138" t="s">
        <v>1156</v>
      </c>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row>
    <row r="182" spans="1:31" s="146" customFormat="1" ht="13.5" customHeight="1" x14ac:dyDescent="0.15">
      <c r="A182" s="138" t="s">
        <v>1157</v>
      </c>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row>
    <row r="183" spans="1:31" s="146" customFormat="1" ht="13.5" customHeight="1" x14ac:dyDescent="0.15">
      <c r="A183" s="138" t="s">
        <v>1158</v>
      </c>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row>
    <row r="184" spans="1:31" s="146" customFormat="1" ht="13.5" customHeight="1" x14ac:dyDescent="0.15">
      <c r="A184" s="138" t="s">
        <v>1159</v>
      </c>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row>
    <row r="185" spans="1:31" s="146" customFormat="1" ht="13.5" customHeight="1" x14ac:dyDescent="0.15">
      <c r="A185" s="138" t="s">
        <v>1160</v>
      </c>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row>
    <row r="186" spans="1:31" s="146" customFormat="1" ht="13.5" customHeight="1" x14ac:dyDescent="0.15">
      <c r="A186" s="138" t="s">
        <v>1161</v>
      </c>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row>
    <row r="187" spans="1:31" s="146" customFormat="1" ht="13.5" customHeight="1" x14ac:dyDescent="0.15">
      <c r="A187" s="138" t="s">
        <v>1162</v>
      </c>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row>
    <row r="188" spans="1:31" s="146" customFormat="1" ht="13.5" customHeight="1" x14ac:dyDescent="0.15">
      <c r="A188" s="138" t="s">
        <v>1163</v>
      </c>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row>
    <row r="189" spans="1:31" s="146" customFormat="1" ht="13.5" customHeight="1" x14ac:dyDescent="0.15">
      <c r="A189" s="104" t="s">
        <v>1164</v>
      </c>
      <c r="B189" s="125"/>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38"/>
      <c r="AB189" s="138"/>
      <c r="AC189" s="138"/>
      <c r="AD189" s="138"/>
      <c r="AE189" s="138"/>
    </row>
    <row r="190" spans="1:31" s="146" customFormat="1" ht="13.5" customHeight="1" x14ac:dyDescent="0.15">
      <c r="A190" s="104" t="s">
        <v>1165</v>
      </c>
      <c r="B190" s="125"/>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38"/>
      <c r="AB190" s="138"/>
      <c r="AC190" s="138"/>
      <c r="AD190" s="138"/>
      <c r="AE190" s="138"/>
    </row>
    <row r="191" spans="1:31" s="146" customFormat="1" ht="13.5" customHeight="1" x14ac:dyDescent="0.15">
      <c r="A191" s="104" t="s">
        <v>1166</v>
      </c>
      <c r="B191" s="125"/>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38"/>
      <c r="AB191" s="138"/>
      <c r="AC191" s="138"/>
      <c r="AD191" s="138"/>
      <c r="AE191" s="138"/>
    </row>
    <row r="192" spans="1:31" s="146" customFormat="1" ht="13.5" customHeight="1" x14ac:dyDescent="0.15">
      <c r="A192" s="104" t="s">
        <v>1167</v>
      </c>
      <c r="B192" s="125"/>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38"/>
      <c r="AB192" s="138"/>
      <c r="AC192" s="138"/>
      <c r="AD192" s="138"/>
      <c r="AE192" s="138"/>
    </row>
    <row r="193" spans="1:31" s="146" customFormat="1" ht="13.5" customHeight="1" x14ac:dyDescent="0.15">
      <c r="A193" s="104" t="s">
        <v>1168</v>
      </c>
      <c r="B193" s="125"/>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38"/>
      <c r="AB193" s="138"/>
      <c r="AC193" s="138"/>
      <c r="AD193" s="138"/>
      <c r="AE193" s="138"/>
    </row>
    <row r="194" spans="1:31" s="146" customFormat="1" ht="13.5" customHeight="1" x14ac:dyDescent="0.15">
      <c r="A194" s="138" t="s">
        <v>1169</v>
      </c>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row>
    <row r="195" spans="1:31" s="146" customFormat="1" ht="13.5" customHeight="1" x14ac:dyDescent="0.15">
      <c r="A195" s="138" t="s">
        <v>1170</v>
      </c>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row>
    <row r="196" spans="1:31" s="146" customFormat="1" ht="13.5" customHeight="1" x14ac:dyDescent="0.15">
      <c r="A196" s="138" t="s">
        <v>1171</v>
      </c>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row>
    <row r="197" spans="1:31" s="146" customFormat="1" ht="13.5" customHeight="1" x14ac:dyDescent="0.15">
      <c r="A197" s="138" t="s">
        <v>1172</v>
      </c>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row>
    <row r="198" spans="1:31" s="146" customFormat="1" ht="13.5" customHeight="1" x14ac:dyDescent="0.15">
      <c r="A198" s="138" t="s">
        <v>1173</v>
      </c>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row>
    <row r="199" spans="1:31" s="146" customFormat="1" ht="13.5" customHeight="1" x14ac:dyDescent="0.15">
      <c r="A199" s="221" t="s">
        <v>1174</v>
      </c>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row>
    <row r="200" spans="1:31" s="146" customFormat="1" ht="13.5" customHeight="1" x14ac:dyDescent="0.15">
      <c r="A200" s="138" t="s">
        <v>1175</v>
      </c>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row>
    <row r="201" spans="1:31" s="146" customFormat="1" ht="13.5" customHeight="1" x14ac:dyDescent="0.15">
      <c r="A201" s="138" t="s">
        <v>1176</v>
      </c>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row>
    <row r="202" spans="1:31" s="146" customFormat="1" ht="13.5" customHeight="1" x14ac:dyDescent="0.15">
      <c r="A202" s="138" t="s">
        <v>1177</v>
      </c>
      <c r="B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row>
    <row r="203" spans="1:31" s="146" customFormat="1" ht="13.5" customHeight="1" x14ac:dyDescent="0.15">
      <c r="A203" s="138" t="s">
        <v>1178</v>
      </c>
      <c r="B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row>
    <row r="204" spans="1:31" s="146" customFormat="1" ht="13.5" customHeight="1" x14ac:dyDescent="0.15">
      <c r="A204" s="104" t="s">
        <v>1199</v>
      </c>
      <c r="B204" s="104"/>
      <c r="C204" s="125"/>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38"/>
      <c r="AB204" s="138"/>
      <c r="AC204" s="138"/>
      <c r="AD204" s="138"/>
      <c r="AE204" s="138"/>
    </row>
    <row r="205" spans="1:31" s="146" customFormat="1" ht="13.5" customHeight="1" x14ac:dyDescent="0.15">
      <c r="A205" s="104"/>
      <c r="B205" s="104" t="s">
        <v>1201</v>
      </c>
      <c r="C205" s="125"/>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38"/>
      <c r="AB205" s="138"/>
      <c r="AC205" s="138"/>
      <c r="AD205" s="138"/>
      <c r="AE205" s="138"/>
    </row>
    <row r="206" spans="1:31" s="146" customFormat="1" ht="13.5" customHeight="1" x14ac:dyDescent="0.15">
      <c r="A206" s="104"/>
      <c r="B206" s="104" t="s">
        <v>1200</v>
      </c>
      <c r="C206" s="125"/>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38"/>
      <c r="AB206" s="138"/>
      <c r="AC206" s="138"/>
      <c r="AD206" s="138"/>
      <c r="AE206" s="138"/>
    </row>
    <row r="207" spans="1:31" s="146" customFormat="1" ht="13.5" customHeight="1" x14ac:dyDescent="0.15">
      <c r="A207" s="138" t="s">
        <v>1179</v>
      </c>
      <c r="B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c r="AA207" s="138"/>
      <c r="AB207" s="138"/>
      <c r="AC207" s="138"/>
      <c r="AD207" s="138"/>
      <c r="AE207" s="138"/>
    </row>
    <row r="208" spans="1:31" s="146" customFormat="1" ht="13.5" customHeight="1" x14ac:dyDescent="0.15">
      <c r="A208" s="138" t="s">
        <v>1180</v>
      </c>
      <c r="B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E208" s="138"/>
    </row>
    <row r="209" spans="1:31" s="146" customFormat="1" ht="13.5" customHeight="1" x14ac:dyDescent="0.15">
      <c r="A209" s="138" t="s">
        <v>1181</v>
      </c>
      <c r="B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row>
    <row r="210" spans="1:31" s="146" customFormat="1" ht="13.5" customHeight="1" x14ac:dyDescent="0.15">
      <c r="A210" s="138" t="s">
        <v>1182</v>
      </c>
      <c r="B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c r="AE210" s="138"/>
    </row>
    <row r="211" spans="1:31" s="146" customFormat="1" ht="13.5" customHeight="1" x14ac:dyDescent="0.15">
      <c r="A211" s="138" t="s">
        <v>1183</v>
      </c>
      <c r="B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row>
    <row r="212" spans="1:31" s="146" customFormat="1" ht="13.5" customHeight="1" x14ac:dyDescent="0.15">
      <c r="A212" s="138" t="s">
        <v>1184</v>
      </c>
      <c r="B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8"/>
      <c r="AE212" s="138"/>
    </row>
    <row r="213" spans="1:31" s="146" customFormat="1" ht="13.5" customHeight="1" x14ac:dyDescent="0.15">
      <c r="A213" s="138" t="s">
        <v>1185</v>
      </c>
      <c r="B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38"/>
      <c r="AB213" s="138"/>
      <c r="AC213" s="138"/>
      <c r="AD213" s="138"/>
      <c r="AE213" s="138"/>
    </row>
    <row r="214" spans="1:31" s="146" customFormat="1" ht="13.5" customHeight="1" x14ac:dyDescent="0.15">
      <c r="A214" s="138" t="s">
        <v>1186</v>
      </c>
      <c r="B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row>
    <row r="215" spans="1:31" s="146" customFormat="1" ht="13.5" customHeight="1" x14ac:dyDescent="0.15">
      <c r="A215" s="138" t="s">
        <v>1187</v>
      </c>
      <c r="B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row>
    <row r="216" spans="1:31" s="146" customFormat="1" ht="13.5" customHeight="1" x14ac:dyDescent="0.15">
      <c r="A216" s="138" t="s">
        <v>1188</v>
      </c>
      <c r="B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row>
    <row r="217" spans="1:31" ht="12.75" customHeight="1" x14ac:dyDescent="0.1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row>
    <row r="218" spans="1:31" ht="12.75" customHeight="1" x14ac:dyDescent="0.1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row>
    <row r="219" spans="1:31" ht="12.75" customHeight="1" x14ac:dyDescent="0.1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row>
    <row r="220" spans="1:31" ht="12.75" customHeight="1" x14ac:dyDescent="0.1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row>
    <row r="221" spans="1:31" ht="12.75" customHeight="1" x14ac:dyDescent="0.1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row>
    <row r="222" spans="1:31" ht="12.75" customHeight="1" x14ac:dyDescent="0.1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row>
    <row r="223" spans="1:31" ht="12.75" customHeight="1" x14ac:dyDescent="0.1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row>
    <row r="224" spans="1:31" ht="12.75" customHeight="1" x14ac:dyDescent="0.1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row>
    <row r="225" spans="1:31" ht="12.75" customHeight="1" x14ac:dyDescent="0.1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row>
    <row r="226" spans="1:31" ht="18" customHeight="1" x14ac:dyDescent="0.15"/>
    <row r="227" spans="1:31" ht="18" customHeight="1" x14ac:dyDescent="0.15"/>
    <row r="228" spans="1:31" ht="18" customHeight="1" x14ac:dyDescent="0.15"/>
    <row r="229" spans="1:31" ht="18" customHeight="1" x14ac:dyDescent="0.15"/>
    <row r="230" spans="1:31" ht="18" customHeight="1" x14ac:dyDescent="0.15"/>
    <row r="231" spans="1:31" ht="18" customHeight="1" x14ac:dyDescent="0.15"/>
    <row r="232" spans="1:31" ht="18" customHeight="1" x14ac:dyDescent="0.15"/>
    <row r="233" spans="1:31" ht="18" customHeight="1" x14ac:dyDescent="0.15"/>
    <row r="234" spans="1:31" ht="18" customHeight="1" x14ac:dyDescent="0.15"/>
    <row r="235" spans="1:31" ht="18" customHeight="1" x14ac:dyDescent="0.15"/>
    <row r="236" spans="1:31" ht="18" customHeight="1" x14ac:dyDescent="0.15"/>
    <row r="237" spans="1:31" ht="18" customHeight="1" x14ac:dyDescent="0.15"/>
    <row r="238" spans="1:31" ht="18" customHeight="1" x14ac:dyDescent="0.15"/>
    <row r="239" spans="1:31" ht="18" customHeight="1" x14ac:dyDescent="0.15"/>
    <row r="240" spans="1:31"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sheetData>
  <mergeCells count="78">
    <mergeCell ref="D124:E124"/>
    <mergeCell ref="D108:E108"/>
    <mergeCell ref="F77:AD77"/>
    <mergeCell ref="D94:E94"/>
    <mergeCell ref="D95:E95"/>
    <mergeCell ref="D97:E97"/>
    <mergeCell ref="D93:E93"/>
    <mergeCell ref="D103:E103"/>
    <mergeCell ref="D101:E101"/>
    <mergeCell ref="D100:E100"/>
    <mergeCell ref="D122:E122"/>
    <mergeCell ref="D121:E121"/>
    <mergeCell ref="D98:E98"/>
    <mergeCell ref="D99:E99"/>
    <mergeCell ref="D102:E102"/>
    <mergeCell ref="D119:E119"/>
    <mergeCell ref="J54:AE54"/>
    <mergeCell ref="J56:AE56"/>
    <mergeCell ref="J57:S57"/>
    <mergeCell ref="J63:P63"/>
    <mergeCell ref="J65:S65"/>
    <mergeCell ref="J59:L59"/>
    <mergeCell ref="R59:W59"/>
    <mergeCell ref="AA59:AD59"/>
    <mergeCell ref="J61:L61"/>
    <mergeCell ref="S61:V61"/>
    <mergeCell ref="AA61:AD61"/>
    <mergeCell ref="J64:AE64"/>
    <mergeCell ref="I62:AE62"/>
    <mergeCell ref="I60:AE60"/>
    <mergeCell ref="J42:AE42"/>
    <mergeCell ref="J53:AE53"/>
    <mergeCell ref="J43:P43"/>
    <mergeCell ref="J50:AE50"/>
    <mergeCell ref="J51:S51"/>
    <mergeCell ref="J155:M155"/>
    <mergeCell ref="A5:AE5"/>
    <mergeCell ref="X7:Z7"/>
    <mergeCell ref="R14:AD14"/>
    <mergeCell ref="J45:S45"/>
    <mergeCell ref="J44:AE44"/>
    <mergeCell ref="AE11:AE12"/>
    <mergeCell ref="J11:Q12"/>
    <mergeCell ref="R11:AD12"/>
    <mergeCell ref="J41:AE41"/>
    <mergeCell ref="R13:AD13"/>
    <mergeCell ref="R15:AD15"/>
    <mergeCell ref="J55:P55"/>
    <mergeCell ref="J47:AE47"/>
    <mergeCell ref="J49:P49"/>
    <mergeCell ref="J48:AE48"/>
    <mergeCell ref="D117:E117"/>
    <mergeCell ref="D118:E118"/>
    <mergeCell ref="D114:E114"/>
    <mergeCell ref="B134:AE134"/>
    <mergeCell ref="C169:AE170"/>
    <mergeCell ref="H142:K142"/>
    <mergeCell ref="H146:K146"/>
    <mergeCell ref="H148:K148"/>
    <mergeCell ref="J152:L152"/>
    <mergeCell ref="J151:L151"/>
    <mergeCell ref="C165:AE166"/>
    <mergeCell ref="G159:N159"/>
    <mergeCell ref="S159:Z159"/>
    <mergeCell ref="J158:L158"/>
    <mergeCell ref="J157:L157"/>
    <mergeCell ref="J156:M156"/>
    <mergeCell ref="A79:AD79"/>
    <mergeCell ref="B80:H80"/>
    <mergeCell ref="B73:AE75"/>
    <mergeCell ref="D105:E105"/>
    <mergeCell ref="D116:E116"/>
    <mergeCell ref="B81:H81"/>
    <mergeCell ref="J81:P81"/>
    <mergeCell ref="J80:P80"/>
    <mergeCell ref="D109:E109"/>
    <mergeCell ref="D107:E107"/>
    <mergeCell ref="D113:E113"/>
  </mergeCells>
  <phoneticPr fontId="3"/>
  <dataValidations count="2">
    <dataValidation type="list" allowBlank="1" showInputMessage="1" showErrorMessage="1" sqref="C124 C162 G162 K162 P162 C89:C90 H144 F70:F71 C107:C109 N111 R111 V111 AB111 C113:C114 C116:C119 C121:C122 C137:C138 K137:K138 Q137 X137 N140 T140 H140 P144 C93:C95 C97:C103 C105 B70:B71 N171 S171" xr:uid="{00000000-0002-0000-0500-000000000000}">
      <formula1>"□,■"</formula1>
    </dataValidation>
    <dataValidation type="list" allowBlank="1" showInputMessage="1" showErrorMessage="1" sqref="J59:L59 J61:L61" xr:uid="{00000000-0002-0000-0500-000001000000}">
      <formula1>"一級,二級,木造"</formula1>
    </dataValidation>
  </dataValidations>
  <pageMargins left="0.70866141732283472" right="0.51181102362204722" top="0.74803149606299213" bottom="0.74803149606299213" header="0.31496062992125984" footer="0.31496062992125984"/>
  <pageSetup paperSize="9" fitToHeight="5" orientation="portrait" blackAndWhite="1" r:id="rId1"/>
  <rowBreaks count="4" manualBreakCount="4">
    <brk id="36" max="31" man="1"/>
    <brk id="84" max="31" man="1"/>
    <brk id="129" max="16383" man="1"/>
    <brk id="173" max="3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説明!$J$9:$J$56</xm:f>
          </x14:formula1>
          <xm:sqref>R59:W59</xm:sqref>
        </x14:dataValidation>
        <x14:dataValidation type="list" allowBlank="1" showInputMessage="1" showErrorMessage="1" xr:uid="{00000000-0002-0000-0500-000003000000}">
          <x14:formula1>
            <xm:f>説明!$K$10:$K$56</xm:f>
          </x14:formula1>
          <xm:sqref>S61:V61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E63"/>
  <sheetViews>
    <sheetView zoomScaleNormal="100" workbookViewId="0">
      <selection activeCell="A40" sqref="A40"/>
    </sheetView>
  </sheetViews>
  <sheetFormatPr defaultRowHeight="13.5" x14ac:dyDescent="0.15"/>
  <cols>
    <col min="1" max="31" width="2.75" style="3" customWidth="1"/>
    <col min="32" max="32" width="2.125" style="3" customWidth="1"/>
    <col min="33" max="33" width="9" style="3" customWidth="1"/>
    <col min="34" max="16384" width="9" style="3"/>
  </cols>
  <sheetData>
    <row r="1" spans="1:31" s="4" customFormat="1" ht="12.75" x14ac:dyDescent="0.15">
      <c r="AE1" s="15" t="s">
        <v>1003</v>
      </c>
    </row>
    <row r="2" spans="1:31" s="4" customFormat="1" ht="12.75" x14ac:dyDescent="0.15">
      <c r="A2" s="25"/>
      <c r="B2" s="29" t="s">
        <v>1002</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s="4" customFormat="1" ht="9.75" customHeight="1" x14ac:dyDescent="0.15"/>
    <row r="4" spans="1:31" s="4" customFormat="1" ht="12.75" x14ac:dyDescent="0.15">
      <c r="A4" s="30" t="s">
        <v>1004</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4" customFormat="1" ht="12.75" x14ac:dyDescent="0.15">
      <c r="B5" s="4" t="s">
        <v>24</v>
      </c>
      <c r="J5" s="257"/>
      <c r="K5" s="257"/>
      <c r="L5" s="257"/>
      <c r="M5" s="257"/>
      <c r="N5" s="257"/>
      <c r="O5" s="257"/>
      <c r="P5" s="257"/>
      <c r="Q5" s="257"/>
      <c r="R5" s="257"/>
      <c r="S5" s="257"/>
      <c r="T5" s="257"/>
      <c r="U5" s="257"/>
      <c r="V5" s="257"/>
      <c r="W5" s="257"/>
      <c r="X5" s="257"/>
      <c r="Y5" s="257"/>
      <c r="Z5" s="257"/>
      <c r="AA5" s="257"/>
      <c r="AB5" s="257"/>
      <c r="AC5" s="257"/>
      <c r="AD5" s="257"/>
      <c r="AE5" s="257"/>
    </row>
    <row r="6" spans="1:31" s="4" customFormat="1" ht="12.75" x14ac:dyDescent="0.15">
      <c r="B6" s="4" t="s">
        <v>25</v>
      </c>
      <c r="J6" s="251" t="str">
        <f>IF(設計住宅性能評価申請書!R13="","",設計住宅性能評価申請書!R13)</f>
        <v/>
      </c>
      <c r="K6" s="251"/>
      <c r="L6" s="251"/>
      <c r="M6" s="251"/>
      <c r="N6" s="251"/>
      <c r="O6" s="251"/>
      <c r="P6" s="251"/>
      <c r="Q6" s="251"/>
      <c r="R6" s="251"/>
      <c r="S6" s="251"/>
      <c r="T6" s="251"/>
      <c r="U6" s="251"/>
      <c r="V6" s="251"/>
      <c r="W6" s="251"/>
      <c r="X6" s="251"/>
      <c r="Y6" s="251"/>
      <c r="Z6" s="251"/>
      <c r="AA6" s="251"/>
      <c r="AB6" s="251"/>
      <c r="AC6" s="251"/>
      <c r="AD6" s="251"/>
      <c r="AE6" s="251"/>
    </row>
    <row r="7" spans="1:31" s="4" customFormat="1" x14ac:dyDescent="0.15">
      <c r="B7" s="4" t="s">
        <v>26</v>
      </c>
      <c r="I7" s="4" t="s">
        <v>27</v>
      </c>
      <c r="J7" s="258"/>
      <c r="K7" s="259"/>
      <c r="L7" s="259"/>
      <c r="M7" s="259"/>
      <c r="N7" s="259"/>
      <c r="O7" s="259"/>
      <c r="P7" s="259"/>
    </row>
    <row r="8" spans="1:31" s="4" customFormat="1" ht="12.75" x14ac:dyDescent="0.15">
      <c r="B8" s="4" t="s">
        <v>28</v>
      </c>
      <c r="J8" s="260"/>
      <c r="K8" s="260"/>
      <c r="L8" s="260"/>
      <c r="M8" s="260"/>
      <c r="N8" s="260"/>
      <c r="O8" s="260"/>
      <c r="P8" s="260"/>
      <c r="Q8" s="260"/>
      <c r="R8" s="260"/>
      <c r="S8" s="260"/>
      <c r="T8" s="260"/>
      <c r="U8" s="260"/>
      <c r="V8" s="260"/>
      <c r="W8" s="260"/>
      <c r="X8" s="260"/>
      <c r="Y8" s="260"/>
      <c r="Z8" s="260"/>
      <c r="AA8" s="260"/>
      <c r="AB8" s="260"/>
      <c r="AC8" s="260"/>
      <c r="AD8" s="260"/>
      <c r="AE8" s="260"/>
    </row>
    <row r="9" spans="1:31" s="4" customFormat="1" x14ac:dyDescent="0.15">
      <c r="B9" s="4" t="s">
        <v>29</v>
      </c>
      <c r="J9" s="258"/>
      <c r="K9" s="259"/>
      <c r="L9" s="259"/>
      <c r="M9" s="259"/>
      <c r="N9" s="259"/>
      <c r="O9" s="259"/>
      <c r="P9" s="259"/>
      <c r="Q9" s="259"/>
      <c r="R9" s="259"/>
      <c r="S9" s="259"/>
    </row>
    <row r="10" spans="1:31" s="4" customFormat="1" ht="12.75" x14ac:dyDescent="0.15">
      <c r="A10" s="30"/>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row>
    <row r="11" spans="1:31" s="4" customFormat="1" ht="12.75" x14ac:dyDescent="0.15">
      <c r="B11" s="4" t="s">
        <v>24</v>
      </c>
      <c r="J11" s="257"/>
      <c r="K11" s="257"/>
      <c r="L11" s="257"/>
      <c r="M11" s="257"/>
      <c r="N11" s="257"/>
      <c r="O11" s="257"/>
      <c r="P11" s="257"/>
      <c r="Q11" s="257"/>
      <c r="R11" s="257"/>
      <c r="S11" s="257"/>
      <c r="T11" s="257"/>
      <c r="U11" s="257"/>
      <c r="V11" s="257"/>
      <c r="W11" s="257"/>
      <c r="X11" s="257"/>
      <c r="Y11" s="257"/>
      <c r="Z11" s="257"/>
      <c r="AA11" s="257"/>
      <c r="AB11" s="257"/>
      <c r="AC11" s="257"/>
      <c r="AD11" s="257"/>
      <c r="AE11" s="257"/>
    </row>
    <row r="12" spans="1:31" s="4" customFormat="1" ht="12.75" x14ac:dyDescent="0.15">
      <c r="B12" s="4" t="s">
        <v>25</v>
      </c>
      <c r="J12" s="251" t="str">
        <f>IF(設計住宅性能評価申請書!R15="","",設計住宅性能評価申請書!R15)</f>
        <v/>
      </c>
      <c r="K12" s="251"/>
      <c r="L12" s="251"/>
      <c r="M12" s="251"/>
      <c r="N12" s="251"/>
      <c r="O12" s="251"/>
      <c r="P12" s="251"/>
      <c r="Q12" s="251"/>
      <c r="R12" s="251"/>
      <c r="S12" s="251"/>
      <c r="T12" s="251"/>
      <c r="U12" s="251"/>
      <c r="V12" s="251"/>
      <c r="W12" s="251"/>
      <c r="X12" s="251"/>
      <c r="Y12" s="251"/>
      <c r="Z12" s="251"/>
      <c r="AA12" s="251"/>
      <c r="AB12" s="251"/>
      <c r="AC12" s="251"/>
      <c r="AD12" s="251"/>
      <c r="AE12" s="251"/>
    </row>
    <row r="13" spans="1:31" s="4" customFormat="1" x14ac:dyDescent="0.15">
      <c r="B13" s="4" t="s">
        <v>26</v>
      </c>
      <c r="I13" s="4" t="s">
        <v>27</v>
      </c>
      <c r="J13" s="258"/>
      <c r="K13" s="259"/>
      <c r="L13" s="259"/>
      <c r="M13" s="259"/>
      <c r="N13" s="259"/>
      <c r="O13" s="259"/>
      <c r="P13" s="259"/>
    </row>
    <row r="14" spans="1:31" s="4" customFormat="1" ht="12.75" x14ac:dyDescent="0.15">
      <c r="B14" s="4" t="s">
        <v>28</v>
      </c>
      <c r="J14" s="260"/>
      <c r="K14" s="260"/>
      <c r="L14" s="260"/>
      <c r="M14" s="260"/>
      <c r="N14" s="260"/>
      <c r="O14" s="260"/>
      <c r="P14" s="260"/>
      <c r="Q14" s="260"/>
      <c r="R14" s="260"/>
      <c r="S14" s="260"/>
      <c r="T14" s="260"/>
      <c r="U14" s="260"/>
      <c r="V14" s="260"/>
      <c r="W14" s="260"/>
      <c r="X14" s="260"/>
      <c r="Y14" s="260"/>
      <c r="Z14" s="260"/>
      <c r="AA14" s="260"/>
      <c r="AB14" s="260"/>
      <c r="AC14" s="260"/>
      <c r="AD14" s="260"/>
      <c r="AE14" s="260"/>
    </row>
    <row r="15" spans="1:31" s="4" customFormat="1" x14ac:dyDescent="0.15">
      <c r="B15" s="4" t="s">
        <v>29</v>
      </c>
      <c r="J15" s="258"/>
      <c r="K15" s="259"/>
      <c r="L15" s="259"/>
      <c r="M15" s="259"/>
      <c r="N15" s="259"/>
      <c r="O15" s="259"/>
      <c r="P15" s="259"/>
      <c r="Q15" s="259"/>
      <c r="R15" s="259"/>
      <c r="S15" s="259"/>
    </row>
    <row r="16" spans="1:31" s="4" customFormat="1" ht="12.75" x14ac:dyDescent="0.15">
      <c r="A16" s="30"/>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1:31" s="4" customFormat="1" ht="12.75" x14ac:dyDescent="0.15">
      <c r="B17" s="4" t="s">
        <v>24</v>
      </c>
      <c r="J17" s="257"/>
      <c r="K17" s="257"/>
      <c r="L17" s="257"/>
      <c r="M17" s="257"/>
      <c r="N17" s="257"/>
      <c r="O17" s="257"/>
      <c r="P17" s="257"/>
      <c r="Q17" s="257"/>
      <c r="R17" s="257"/>
      <c r="S17" s="257"/>
      <c r="T17" s="257"/>
      <c r="U17" s="257"/>
      <c r="V17" s="257"/>
      <c r="W17" s="257"/>
      <c r="X17" s="257"/>
      <c r="Y17" s="257"/>
      <c r="Z17" s="257"/>
      <c r="AA17" s="257"/>
      <c r="AB17" s="257"/>
      <c r="AC17" s="257"/>
      <c r="AD17" s="257"/>
      <c r="AE17" s="257"/>
    </row>
    <row r="18" spans="1:31" s="4" customFormat="1" ht="12.75" x14ac:dyDescent="0.15">
      <c r="B18" s="4" t="s">
        <v>25</v>
      </c>
      <c r="J18" s="257"/>
      <c r="K18" s="257"/>
      <c r="L18" s="257"/>
      <c r="M18" s="257"/>
      <c r="N18" s="257"/>
      <c r="O18" s="257"/>
      <c r="P18" s="257"/>
      <c r="Q18" s="257"/>
      <c r="R18" s="257"/>
      <c r="S18" s="257"/>
      <c r="T18" s="257"/>
      <c r="U18" s="257"/>
      <c r="V18" s="257"/>
      <c r="W18" s="257"/>
      <c r="X18" s="257"/>
      <c r="Y18" s="257"/>
      <c r="Z18" s="257"/>
      <c r="AA18" s="257"/>
      <c r="AB18" s="257"/>
      <c r="AC18" s="257"/>
      <c r="AD18" s="257"/>
      <c r="AE18" s="257"/>
    </row>
    <row r="19" spans="1:31" s="4" customFormat="1" x14ac:dyDescent="0.15">
      <c r="B19" s="4" t="s">
        <v>26</v>
      </c>
      <c r="I19" s="4" t="s">
        <v>27</v>
      </c>
      <c r="J19" s="258"/>
      <c r="K19" s="259"/>
      <c r="L19" s="259"/>
      <c r="M19" s="259"/>
      <c r="N19" s="259"/>
      <c r="O19" s="259"/>
      <c r="P19" s="259"/>
    </row>
    <row r="20" spans="1:31" s="4" customFormat="1" ht="12.75" x14ac:dyDescent="0.15">
      <c r="B20" s="4" t="s">
        <v>28</v>
      </c>
      <c r="J20" s="260"/>
      <c r="K20" s="260"/>
      <c r="L20" s="260"/>
      <c r="M20" s="260"/>
      <c r="N20" s="260"/>
      <c r="O20" s="260"/>
      <c r="P20" s="260"/>
      <c r="Q20" s="260"/>
      <c r="R20" s="260"/>
      <c r="S20" s="260"/>
      <c r="T20" s="260"/>
      <c r="U20" s="260"/>
      <c r="V20" s="260"/>
      <c r="W20" s="260"/>
      <c r="X20" s="260"/>
      <c r="Y20" s="260"/>
      <c r="Z20" s="260"/>
      <c r="AA20" s="260"/>
      <c r="AB20" s="260"/>
      <c r="AC20" s="260"/>
      <c r="AD20" s="260"/>
      <c r="AE20" s="260"/>
    </row>
    <row r="21" spans="1:31" s="4" customFormat="1" x14ac:dyDescent="0.15">
      <c r="B21" s="4" t="s">
        <v>29</v>
      </c>
      <c r="J21" s="258"/>
      <c r="K21" s="259"/>
      <c r="L21" s="259"/>
      <c r="M21" s="259"/>
      <c r="N21" s="259"/>
      <c r="O21" s="259"/>
      <c r="P21" s="259"/>
      <c r="Q21" s="259"/>
      <c r="R21" s="259"/>
      <c r="S21" s="259"/>
    </row>
    <row r="22" spans="1:31" s="4" customFormat="1" ht="12.75" x14ac:dyDescent="0.15">
      <c r="A22" s="30" t="s">
        <v>1005</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row>
    <row r="23" spans="1:31" s="4" customFormat="1" ht="12.75" x14ac:dyDescent="0.15">
      <c r="B23" s="4" t="s">
        <v>24</v>
      </c>
      <c r="J23" s="260"/>
      <c r="K23" s="260"/>
      <c r="L23" s="260"/>
      <c r="M23" s="260"/>
      <c r="N23" s="260"/>
      <c r="O23" s="260"/>
      <c r="P23" s="260"/>
      <c r="Q23" s="260"/>
      <c r="R23" s="260"/>
      <c r="S23" s="260"/>
      <c r="T23" s="260"/>
      <c r="U23" s="260"/>
      <c r="V23" s="260"/>
      <c r="W23" s="260"/>
      <c r="X23" s="260"/>
      <c r="Y23" s="260"/>
      <c r="Z23" s="260"/>
      <c r="AA23" s="260"/>
      <c r="AB23" s="260"/>
      <c r="AC23" s="260"/>
      <c r="AD23" s="260"/>
      <c r="AE23" s="260"/>
    </row>
    <row r="24" spans="1:31" s="4" customFormat="1" ht="12.75" x14ac:dyDescent="0.15">
      <c r="B24" s="4" t="s">
        <v>25</v>
      </c>
      <c r="J24" s="260"/>
      <c r="K24" s="260"/>
      <c r="L24" s="260"/>
      <c r="M24" s="260"/>
      <c r="N24" s="260"/>
      <c r="O24" s="260"/>
      <c r="P24" s="260"/>
      <c r="Q24" s="260"/>
      <c r="R24" s="260"/>
      <c r="S24" s="260"/>
      <c r="T24" s="260"/>
      <c r="U24" s="260"/>
      <c r="V24" s="260"/>
      <c r="W24" s="260"/>
      <c r="X24" s="260"/>
      <c r="Y24" s="260"/>
      <c r="Z24" s="260"/>
      <c r="AA24" s="260"/>
      <c r="AB24" s="260"/>
      <c r="AC24" s="260"/>
      <c r="AD24" s="260"/>
      <c r="AE24" s="260"/>
    </row>
    <row r="25" spans="1:31" s="4" customFormat="1" x14ac:dyDescent="0.15">
      <c r="B25" s="4" t="s">
        <v>26</v>
      </c>
      <c r="I25" s="4" t="s">
        <v>27</v>
      </c>
      <c r="J25" s="258"/>
      <c r="K25" s="259"/>
      <c r="L25" s="259"/>
      <c r="M25" s="259"/>
      <c r="N25" s="259"/>
      <c r="O25" s="259"/>
      <c r="P25" s="259"/>
    </row>
    <row r="26" spans="1:31" s="4" customFormat="1" x14ac:dyDescent="0.15">
      <c r="B26" s="4" t="s">
        <v>28</v>
      </c>
      <c r="J26" s="261"/>
      <c r="K26" s="262"/>
      <c r="L26" s="262"/>
      <c r="M26" s="262"/>
      <c r="N26" s="262"/>
      <c r="O26" s="262"/>
      <c r="P26" s="262"/>
      <c r="Q26" s="262"/>
      <c r="R26" s="262"/>
      <c r="S26" s="262"/>
      <c r="T26" s="262"/>
      <c r="U26" s="262"/>
      <c r="V26" s="262"/>
      <c r="W26" s="262"/>
      <c r="X26" s="262"/>
      <c r="Y26" s="262"/>
      <c r="Z26" s="262"/>
      <c r="AA26" s="262"/>
      <c r="AB26" s="262"/>
      <c r="AC26" s="262"/>
      <c r="AD26" s="262"/>
      <c r="AE26" s="262"/>
    </row>
    <row r="27" spans="1:31" s="4" customFormat="1" x14ac:dyDescent="0.15">
      <c r="B27" s="4" t="s">
        <v>29</v>
      </c>
      <c r="J27" s="258"/>
      <c r="K27" s="259"/>
      <c r="L27" s="259"/>
      <c r="M27" s="259"/>
      <c r="N27" s="259"/>
      <c r="O27" s="259"/>
      <c r="P27" s="259"/>
      <c r="Q27" s="259"/>
      <c r="R27" s="259"/>
      <c r="S27" s="259"/>
    </row>
    <row r="28" spans="1:31" s="4" customFormat="1" ht="12.75" x14ac:dyDescent="0.15">
      <c r="A28" s="3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row>
    <row r="29" spans="1:31" s="4" customFormat="1" ht="12.75" x14ac:dyDescent="0.15">
      <c r="B29" s="4" t="s">
        <v>24</v>
      </c>
      <c r="J29" s="260"/>
      <c r="K29" s="260"/>
      <c r="L29" s="260"/>
      <c r="M29" s="260"/>
      <c r="N29" s="260"/>
      <c r="O29" s="260"/>
      <c r="P29" s="260"/>
      <c r="Q29" s="260"/>
      <c r="R29" s="260"/>
      <c r="S29" s="260"/>
      <c r="T29" s="260"/>
      <c r="U29" s="260"/>
      <c r="V29" s="260"/>
      <c r="W29" s="260"/>
      <c r="X29" s="260"/>
      <c r="Y29" s="260"/>
      <c r="Z29" s="260"/>
      <c r="AA29" s="260"/>
      <c r="AB29" s="260"/>
      <c r="AC29" s="260"/>
      <c r="AD29" s="260"/>
      <c r="AE29" s="260"/>
    </row>
    <row r="30" spans="1:31" s="4" customFormat="1" ht="12.75" x14ac:dyDescent="0.15">
      <c r="B30" s="4" t="s">
        <v>25</v>
      </c>
      <c r="J30" s="260"/>
      <c r="K30" s="260"/>
      <c r="L30" s="260"/>
      <c r="M30" s="260"/>
      <c r="N30" s="260"/>
      <c r="O30" s="260"/>
      <c r="P30" s="260"/>
      <c r="Q30" s="260"/>
      <c r="R30" s="260"/>
      <c r="S30" s="260"/>
      <c r="T30" s="260"/>
      <c r="U30" s="260"/>
      <c r="V30" s="260"/>
      <c r="W30" s="260"/>
      <c r="X30" s="260"/>
      <c r="Y30" s="260"/>
      <c r="Z30" s="260"/>
      <c r="AA30" s="260"/>
      <c r="AB30" s="260"/>
      <c r="AC30" s="260"/>
      <c r="AD30" s="260"/>
      <c r="AE30" s="260"/>
    </row>
    <row r="31" spans="1:31" s="4" customFormat="1" x14ac:dyDescent="0.15">
      <c r="B31" s="4" t="s">
        <v>26</v>
      </c>
      <c r="I31" s="4" t="s">
        <v>27</v>
      </c>
      <c r="J31" s="258"/>
      <c r="K31" s="259"/>
      <c r="L31" s="259"/>
      <c r="M31" s="259"/>
      <c r="N31" s="259"/>
      <c r="O31" s="259"/>
      <c r="P31" s="259"/>
    </row>
    <row r="32" spans="1:31" s="4" customFormat="1" x14ac:dyDescent="0.15">
      <c r="B32" s="4" t="s">
        <v>28</v>
      </c>
      <c r="J32" s="261"/>
      <c r="K32" s="262"/>
      <c r="L32" s="262"/>
      <c r="M32" s="262"/>
      <c r="N32" s="262"/>
      <c r="O32" s="262"/>
      <c r="P32" s="262"/>
      <c r="Q32" s="262"/>
      <c r="R32" s="262"/>
      <c r="S32" s="262"/>
      <c r="T32" s="262"/>
      <c r="U32" s="262"/>
      <c r="V32" s="262"/>
      <c r="W32" s="262"/>
      <c r="X32" s="262"/>
      <c r="Y32" s="262"/>
      <c r="Z32" s="262"/>
      <c r="AA32" s="262"/>
      <c r="AB32" s="262"/>
      <c r="AC32" s="262"/>
      <c r="AD32" s="262"/>
      <c r="AE32" s="262"/>
    </row>
    <row r="33" spans="1:31" s="4" customFormat="1" x14ac:dyDescent="0.15">
      <c r="B33" s="4" t="s">
        <v>29</v>
      </c>
      <c r="J33" s="258"/>
      <c r="K33" s="259"/>
      <c r="L33" s="259"/>
      <c r="M33" s="259"/>
      <c r="N33" s="259"/>
      <c r="O33" s="259"/>
      <c r="P33" s="259"/>
      <c r="Q33" s="259"/>
      <c r="R33" s="259"/>
      <c r="S33" s="259"/>
    </row>
    <row r="34" spans="1:31" s="4" customFormat="1" ht="12.75" x14ac:dyDescent="0.15">
      <c r="A34" s="3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row>
    <row r="35" spans="1:31" s="4" customFormat="1" ht="12.75" x14ac:dyDescent="0.15">
      <c r="B35" s="4" t="s">
        <v>24</v>
      </c>
      <c r="J35" s="260"/>
      <c r="K35" s="260"/>
      <c r="L35" s="260"/>
      <c r="M35" s="260"/>
      <c r="N35" s="260"/>
      <c r="O35" s="260"/>
      <c r="P35" s="260"/>
      <c r="Q35" s="260"/>
      <c r="R35" s="260"/>
      <c r="S35" s="260"/>
      <c r="T35" s="260"/>
      <c r="U35" s="260"/>
      <c r="V35" s="260"/>
      <c r="W35" s="260"/>
      <c r="X35" s="260"/>
      <c r="Y35" s="260"/>
      <c r="Z35" s="260"/>
      <c r="AA35" s="260"/>
      <c r="AB35" s="260"/>
      <c r="AC35" s="260"/>
      <c r="AD35" s="260"/>
      <c r="AE35" s="260"/>
    </row>
    <row r="36" spans="1:31" s="4" customFormat="1" ht="12.75" x14ac:dyDescent="0.15">
      <c r="B36" s="4" t="s">
        <v>25</v>
      </c>
      <c r="J36" s="260"/>
      <c r="K36" s="260"/>
      <c r="L36" s="260"/>
      <c r="M36" s="260"/>
      <c r="N36" s="260"/>
      <c r="O36" s="260"/>
      <c r="P36" s="260"/>
      <c r="Q36" s="260"/>
      <c r="R36" s="260"/>
      <c r="S36" s="260"/>
      <c r="T36" s="260"/>
      <c r="U36" s="260"/>
      <c r="V36" s="260"/>
      <c r="W36" s="260"/>
      <c r="X36" s="260"/>
      <c r="Y36" s="260"/>
      <c r="Z36" s="260"/>
      <c r="AA36" s="260"/>
      <c r="AB36" s="260"/>
      <c r="AC36" s="260"/>
      <c r="AD36" s="260"/>
      <c r="AE36" s="260"/>
    </row>
    <row r="37" spans="1:31" s="4" customFormat="1" x14ac:dyDescent="0.15">
      <c r="B37" s="4" t="s">
        <v>26</v>
      </c>
      <c r="I37" s="4" t="s">
        <v>27</v>
      </c>
      <c r="J37" s="258"/>
      <c r="K37" s="259"/>
      <c r="L37" s="259"/>
      <c r="M37" s="259"/>
      <c r="N37" s="259"/>
      <c r="O37" s="259"/>
      <c r="P37" s="259"/>
    </row>
    <row r="38" spans="1:31" s="4" customFormat="1" x14ac:dyDescent="0.15">
      <c r="B38" s="4" t="s">
        <v>28</v>
      </c>
      <c r="J38" s="261"/>
      <c r="K38" s="262"/>
      <c r="L38" s="262"/>
      <c r="M38" s="262"/>
      <c r="N38" s="262"/>
      <c r="O38" s="262"/>
      <c r="P38" s="262"/>
      <c r="Q38" s="262"/>
      <c r="R38" s="262"/>
      <c r="S38" s="262"/>
      <c r="T38" s="262"/>
      <c r="U38" s="262"/>
      <c r="V38" s="262"/>
      <c r="W38" s="262"/>
      <c r="X38" s="262"/>
      <c r="Y38" s="262"/>
      <c r="Z38" s="262"/>
      <c r="AA38" s="262"/>
      <c r="AB38" s="262"/>
      <c r="AC38" s="262"/>
      <c r="AD38" s="262"/>
      <c r="AE38" s="262"/>
    </row>
    <row r="39" spans="1:31" s="4" customFormat="1" x14ac:dyDescent="0.15">
      <c r="B39" s="4" t="s">
        <v>29</v>
      </c>
      <c r="J39" s="258"/>
      <c r="K39" s="259"/>
      <c r="L39" s="259"/>
      <c r="M39" s="259"/>
      <c r="N39" s="259"/>
      <c r="O39" s="259"/>
      <c r="P39" s="259"/>
      <c r="Q39" s="259"/>
      <c r="R39" s="259"/>
      <c r="S39" s="259"/>
    </row>
    <row r="40" spans="1:31" s="4" customFormat="1" ht="12.75" x14ac:dyDescent="0.15">
      <c r="A40" s="30" t="s">
        <v>1006</v>
      </c>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row>
    <row r="41" spans="1:31" s="4" customFormat="1" ht="12.75" x14ac:dyDescent="0.15">
      <c r="B41" s="4" t="s">
        <v>33</v>
      </c>
      <c r="I41" s="101" t="s">
        <v>752</v>
      </c>
      <c r="J41" s="263"/>
      <c r="K41" s="263"/>
      <c r="L41" s="263"/>
      <c r="M41" s="102" t="s">
        <v>753</v>
      </c>
      <c r="N41" s="102"/>
      <c r="O41" s="102"/>
      <c r="P41" s="102"/>
      <c r="Q41" s="101" t="s">
        <v>752</v>
      </c>
      <c r="R41" s="264" t="s">
        <v>494</v>
      </c>
      <c r="S41" s="264"/>
      <c r="T41" s="264"/>
      <c r="U41" s="264"/>
      <c r="V41" s="264"/>
      <c r="W41" s="264"/>
      <c r="X41" s="102" t="s">
        <v>755</v>
      </c>
      <c r="Y41" s="102"/>
      <c r="Z41" s="102"/>
      <c r="AA41" s="265"/>
      <c r="AB41" s="265"/>
      <c r="AC41" s="265"/>
      <c r="AD41" s="265"/>
      <c r="AE41" s="102" t="s">
        <v>756</v>
      </c>
    </row>
    <row r="42" spans="1:31" s="4" customFormat="1" ht="12.75" x14ac:dyDescent="0.15">
      <c r="B42" s="4" t="s">
        <v>34</v>
      </c>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row>
    <row r="43" spans="1:31" s="4" customFormat="1" ht="12.75" x14ac:dyDescent="0.15">
      <c r="B43" s="4" t="s">
        <v>35</v>
      </c>
      <c r="I43" s="101" t="s">
        <v>752</v>
      </c>
      <c r="J43" s="263"/>
      <c r="K43" s="263"/>
      <c r="L43" s="263"/>
      <c r="M43" s="102" t="s">
        <v>757</v>
      </c>
      <c r="N43" s="102"/>
      <c r="O43" s="102"/>
      <c r="P43" s="102"/>
      <c r="Q43" s="102"/>
      <c r="R43" s="101" t="s">
        <v>752</v>
      </c>
      <c r="S43" s="264" t="s">
        <v>854</v>
      </c>
      <c r="T43" s="264"/>
      <c r="U43" s="264"/>
      <c r="V43" s="264"/>
      <c r="W43" s="102" t="s">
        <v>758</v>
      </c>
      <c r="X43" s="102"/>
      <c r="Y43" s="102"/>
      <c r="Z43" s="102"/>
      <c r="AA43" s="102"/>
      <c r="AB43" s="265"/>
      <c r="AC43" s="265"/>
      <c r="AD43" s="265"/>
      <c r="AE43" s="102" t="s">
        <v>756</v>
      </c>
    </row>
    <row r="44" spans="1:31" s="4" customFormat="1" ht="12.75" x14ac:dyDescent="0.15">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row>
    <row r="45" spans="1:31" s="4" customFormat="1" x14ac:dyDescent="0.15">
      <c r="B45" s="4" t="s">
        <v>26</v>
      </c>
      <c r="I45" s="4" t="s">
        <v>27</v>
      </c>
      <c r="J45" s="258"/>
      <c r="K45" s="259"/>
      <c r="L45" s="259"/>
      <c r="M45" s="259"/>
      <c r="N45" s="259"/>
      <c r="O45" s="259"/>
      <c r="P45" s="259"/>
    </row>
    <row r="46" spans="1:31" s="4" customFormat="1" ht="12.75" x14ac:dyDescent="0.15">
      <c r="B46" s="4" t="s">
        <v>36</v>
      </c>
      <c r="J46" s="261"/>
      <c r="K46" s="261"/>
      <c r="L46" s="261"/>
      <c r="M46" s="261"/>
      <c r="N46" s="261"/>
      <c r="O46" s="261"/>
      <c r="P46" s="261"/>
      <c r="Q46" s="261"/>
      <c r="R46" s="261"/>
      <c r="S46" s="261"/>
      <c r="T46" s="261"/>
      <c r="U46" s="261"/>
      <c r="V46" s="261"/>
      <c r="W46" s="261"/>
      <c r="X46" s="261"/>
      <c r="Y46" s="261"/>
      <c r="Z46" s="261"/>
      <c r="AA46" s="261"/>
      <c r="AB46" s="261"/>
      <c r="AC46" s="261"/>
      <c r="AD46" s="261"/>
      <c r="AE46" s="261"/>
    </row>
    <row r="47" spans="1:31" s="4" customFormat="1" x14ac:dyDescent="0.15">
      <c r="B47" s="4" t="s">
        <v>29</v>
      </c>
      <c r="J47" s="258"/>
      <c r="K47" s="259"/>
      <c r="L47" s="259"/>
      <c r="M47" s="259"/>
      <c r="N47" s="259"/>
      <c r="O47" s="259"/>
      <c r="P47" s="259"/>
      <c r="Q47" s="259"/>
      <c r="R47" s="259"/>
      <c r="S47" s="259"/>
    </row>
    <row r="48" spans="1:31" s="4" customFormat="1" ht="12.75" x14ac:dyDescent="0.15">
      <c r="A48" s="30"/>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row>
    <row r="49" spans="1:31" s="4" customFormat="1" ht="12.75" x14ac:dyDescent="0.15">
      <c r="B49" s="4" t="s">
        <v>33</v>
      </c>
      <c r="I49" s="101" t="s">
        <v>752</v>
      </c>
      <c r="J49" s="263"/>
      <c r="K49" s="263"/>
      <c r="L49" s="263"/>
      <c r="M49" s="102" t="s">
        <v>753</v>
      </c>
      <c r="N49" s="102"/>
      <c r="O49" s="102"/>
      <c r="P49" s="102"/>
      <c r="Q49" s="101" t="s">
        <v>752</v>
      </c>
      <c r="R49" s="264"/>
      <c r="S49" s="264"/>
      <c r="T49" s="264"/>
      <c r="U49" s="264"/>
      <c r="V49" s="264"/>
      <c r="W49" s="264"/>
      <c r="X49" s="102" t="s">
        <v>755</v>
      </c>
      <c r="Y49" s="102"/>
      <c r="Z49" s="102"/>
      <c r="AA49" s="265"/>
      <c r="AB49" s="265"/>
      <c r="AC49" s="265"/>
      <c r="AD49" s="265"/>
      <c r="AE49" s="102" t="s">
        <v>756</v>
      </c>
    </row>
    <row r="50" spans="1:31" s="4" customFormat="1" ht="12.75" x14ac:dyDescent="0.15">
      <c r="B50" s="4" t="s">
        <v>34</v>
      </c>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row>
    <row r="51" spans="1:31" s="4" customFormat="1" ht="12.75" x14ac:dyDescent="0.15">
      <c r="B51" s="4" t="s">
        <v>35</v>
      </c>
      <c r="I51" s="101" t="s">
        <v>752</v>
      </c>
      <c r="J51" s="263"/>
      <c r="K51" s="263"/>
      <c r="L51" s="263"/>
      <c r="M51" s="102" t="s">
        <v>757</v>
      </c>
      <c r="N51" s="102"/>
      <c r="O51" s="102"/>
      <c r="P51" s="102"/>
      <c r="Q51" s="102"/>
      <c r="R51" s="101" t="s">
        <v>752</v>
      </c>
      <c r="S51" s="264"/>
      <c r="T51" s="264"/>
      <c r="U51" s="264"/>
      <c r="V51" s="264"/>
      <c r="W51" s="102" t="s">
        <v>758</v>
      </c>
      <c r="X51" s="102"/>
      <c r="Y51" s="102"/>
      <c r="Z51" s="102"/>
      <c r="AA51" s="102"/>
      <c r="AB51" s="265"/>
      <c r="AC51" s="265"/>
      <c r="AD51" s="265"/>
      <c r="AE51" s="102" t="s">
        <v>756</v>
      </c>
    </row>
    <row r="52" spans="1:31" s="4" customFormat="1" ht="12.75" x14ac:dyDescent="0.15">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row>
    <row r="53" spans="1:31" s="4" customFormat="1" x14ac:dyDescent="0.15">
      <c r="B53" s="4" t="s">
        <v>26</v>
      </c>
      <c r="I53" s="4" t="s">
        <v>27</v>
      </c>
      <c r="J53" s="258"/>
      <c r="K53" s="259"/>
      <c r="L53" s="259"/>
      <c r="M53" s="259"/>
      <c r="N53" s="259"/>
      <c r="O53" s="259"/>
      <c r="P53" s="259"/>
    </row>
    <row r="54" spans="1:31" s="4" customFormat="1" ht="12.75" x14ac:dyDescent="0.15">
      <c r="B54" s="4" t="s">
        <v>36</v>
      </c>
      <c r="J54" s="261"/>
      <c r="K54" s="261"/>
      <c r="L54" s="261"/>
      <c r="M54" s="261"/>
      <c r="N54" s="261"/>
      <c r="O54" s="261"/>
      <c r="P54" s="261"/>
      <c r="Q54" s="261"/>
      <c r="R54" s="261"/>
      <c r="S54" s="261"/>
      <c r="T54" s="261"/>
      <c r="U54" s="261"/>
      <c r="V54" s="261"/>
      <c r="W54" s="261"/>
      <c r="X54" s="261"/>
      <c r="Y54" s="261"/>
      <c r="Z54" s="261"/>
      <c r="AA54" s="261"/>
      <c r="AB54" s="261"/>
      <c r="AC54" s="261"/>
      <c r="AD54" s="261"/>
      <c r="AE54" s="261"/>
    </row>
    <row r="55" spans="1:31" s="4" customFormat="1" x14ac:dyDescent="0.15">
      <c r="B55" s="4" t="s">
        <v>29</v>
      </c>
      <c r="J55" s="258"/>
      <c r="K55" s="259"/>
      <c r="L55" s="259"/>
      <c r="M55" s="259"/>
      <c r="N55" s="259"/>
      <c r="O55" s="259"/>
      <c r="P55" s="259"/>
      <c r="Q55" s="259"/>
      <c r="R55" s="259"/>
      <c r="S55" s="259"/>
    </row>
    <row r="56" spans="1:31" s="4" customFormat="1" ht="12.75" x14ac:dyDescent="0.15">
      <c r="A56" s="30"/>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row>
    <row r="57" spans="1:31" s="4" customFormat="1" ht="12.75" x14ac:dyDescent="0.15">
      <c r="B57" s="4" t="s">
        <v>33</v>
      </c>
      <c r="I57" s="101" t="s">
        <v>752</v>
      </c>
      <c r="J57" s="263"/>
      <c r="K57" s="263"/>
      <c r="L57" s="263"/>
      <c r="M57" s="102" t="s">
        <v>753</v>
      </c>
      <c r="N57" s="102"/>
      <c r="O57" s="102"/>
      <c r="P57" s="102"/>
      <c r="Q57" s="101" t="s">
        <v>752</v>
      </c>
      <c r="R57" s="264"/>
      <c r="S57" s="264"/>
      <c r="T57" s="264"/>
      <c r="U57" s="264"/>
      <c r="V57" s="264"/>
      <c r="W57" s="264"/>
      <c r="X57" s="102" t="s">
        <v>755</v>
      </c>
      <c r="Y57" s="102"/>
      <c r="Z57" s="102"/>
      <c r="AA57" s="265"/>
      <c r="AB57" s="265"/>
      <c r="AC57" s="265"/>
      <c r="AD57" s="265"/>
      <c r="AE57" s="102" t="s">
        <v>756</v>
      </c>
    </row>
    <row r="58" spans="1:31" s="4" customFormat="1" ht="12.75" x14ac:dyDescent="0.15">
      <c r="B58" s="4" t="s">
        <v>34</v>
      </c>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row>
    <row r="59" spans="1:31" s="4" customFormat="1" ht="12.75" x14ac:dyDescent="0.15">
      <c r="B59" s="4" t="s">
        <v>35</v>
      </c>
      <c r="I59" s="101" t="s">
        <v>752</v>
      </c>
      <c r="J59" s="263"/>
      <c r="K59" s="263"/>
      <c r="L59" s="263"/>
      <c r="M59" s="102" t="s">
        <v>757</v>
      </c>
      <c r="N59" s="102"/>
      <c r="O59" s="102"/>
      <c r="P59" s="102"/>
      <c r="Q59" s="102"/>
      <c r="R59" s="101" t="s">
        <v>752</v>
      </c>
      <c r="S59" s="264"/>
      <c r="T59" s="264"/>
      <c r="U59" s="264"/>
      <c r="V59" s="264"/>
      <c r="W59" s="102" t="s">
        <v>758</v>
      </c>
      <c r="X59" s="102"/>
      <c r="Y59" s="102"/>
      <c r="Z59" s="102"/>
      <c r="AA59" s="102"/>
      <c r="AB59" s="265"/>
      <c r="AC59" s="265"/>
      <c r="AD59" s="265"/>
      <c r="AE59" s="102" t="s">
        <v>756</v>
      </c>
    </row>
    <row r="60" spans="1:31" s="4" customFormat="1" ht="12.75" x14ac:dyDescent="0.15">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row>
    <row r="61" spans="1:31" s="4" customFormat="1" x14ac:dyDescent="0.15">
      <c r="B61" s="4" t="s">
        <v>26</v>
      </c>
      <c r="I61" s="4" t="s">
        <v>27</v>
      </c>
      <c r="J61" s="258"/>
      <c r="K61" s="259"/>
      <c r="L61" s="259"/>
      <c r="M61" s="259"/>
      <c r="N61" s="259"/>
      <c r="O61" s="259"/>
      <c r="P61" s="259"/>
    </row>
    <row r="62" spans="1:31" s="4" customFormat="1" ht="12.75" x14ac:dyDescent="0.15">
      <c r="B62" s="4" t="s">
        <v>36</v>
      </c>
      <c r="J62" s="261"/>
      <c r="K62" s="261"/>
      <c r="L62" s="261"/>
      <c r="M62" s="261"/>
      <c r="N62" s="261"/>
      <c r="O62" s="261"/>
      <c r="P62" s="261"/>
      <c r="Q62" s="261"/>
      <c r="R62" s="261"/>
      <c r="S62" s="261"/>
      <c r="T62" s="261"/>
      <c r="U62" s="261"/>
      <c r="V62" s="261"/>
      <c r="W62" s="261"/>
      <c r="X62" s="261"/>
      <c r="Y62" s="261"/>
      <c r="Z62" s="261"/>
      <c r="AA62" s="261"/>
      <c r="AB62" s="261"/>
      <c r="AC62" s="261"/>
      <c r="AD62" s="261"/>
      <c r="AE62" s="261"/>
    </row>
    <row r="63" spans="1:31" s="4" customFormat="1" x14ac:dyDescent="0.15">
      <c r="B63" s="4" t="s">
        <v>29</v>
      </c>
      <c r="J63" s="258"/>
      <c r="K63" s="259"/>
      <c r="L63" s="259"/>
      <c r="M63" s="259"/>
      <c r="N63" s="259"/>
      <c r="O63" s="259"/>
      <c r="P63" s="259"/>
      <c r="Q63" s="259"/>
      <c r="R63" s="259"/>
      <c r="S63" s="259"/>
    </row>
  </sheetData>
  <mergeCells count="63">
    <mergeCell ref="I60:AE60"/>
    <mergeCell ref="J61:P61"/>
    <mergeCell ref="J62:AE62"/>
    <mergeCell ref="J63:S63"/>
    <mergeCell ref="J57:L57"/>
    <mergeCell ref="R57:W57"/>
    <mergeCell ref="AA57:AD57"/>
    <mergeCell ref="I58:AE58"/>
    <mergeCell ref="J59:L59"/>
    <mergeCell ref="S59:V59"/>
    <mergeCell ref="AB59:AD59"/>
    <mergeCell ref="J55:S55"/>
    <mergeCell ref="J35:AE35"/>
    <mergeCell ref="J36:AE36"/>
    <mergeCell ref="J37:P37"/>
    <mergeCell ref="J38:AE38"/>
    <mergeCell ref="J39:S39"/>
    <mergeCell ref="J51:L51"/>
    <mergeCell ref="S51:V51"/>
    <mergeCell ref="AB51:AD51"/>
    <mergeCell ref="I52:AE52"/>
    <mergeCell ref="J53:P53"/>
    <mergeCell ref="J54:AE54"/>
    <mergeCell ref="J49:L49"/>
    <mergeCell ref="R49:W49"/>
    <mergeCell ref="AA49:AD49"/>
    <mergeCell ref="I50:AE50"/>
    <mergeCell ref="J46:AE46"/>
    <mergeCell ref="J47:S47"/>
    <mergeCell ref="I42:AE42"/>
    <mergeCell ref="J43:L43"/>
    <mergeCell ref="S43:V43"/>
    <mergeCell ref="AB43:AD43"/>
    <mergeCell ref="I44:AE44"/>
    <mergeCell ref="J45:P45"/>
    <mergeCell ref="J23:AE23"/>
    <mergeCell ref="J25:P25"/>
    <mergeCell ref="J26:AE26"/>
    <mergeCell ref="J27:S27"/>
    <mergeCell ref="J41:L41"/>
    <mergeCell ref="R41:W41"/>
    <mergeCell ref="AA41:AD41"/>
    <mergeCell ref="J29:AE29"/>
    <mergeCell ref="J30:AE30"/>
    <mergeCell ref="J31:P31"/>
    <mergeCell ref="J32:AE32"/>
    <mergeCell ref="J33:S33"/>
    <mergeCell ref="J24:AE24"/>
    <mergeCell ref="J5:AE5"/>
    <mergeCell ref="J6:AE6"/>
    <mergeCell ref="J7:P7"/>
    <mergeCell ref="J8:AE8"/>
    <mergeCell ref="J9:S9"/>
    <mergeCell ref="J19:P19"/>
    <mergeCell ref="J20:AE20"/>
    <mergeCell ref="J21:S21"/>
    <mergeCell ref="J17:AE17"/>
    <mergeCell ref="J18:AE18"/>
    <mergeCell ref="J11:AE11"/>
    <mergeCell ref="J12:AE12"/>
    <mergeCell ref="J13:P13"/>
    <mergeCell ref="J14:AE14"/>
    <mergeCell ref="J15:S15"/>
  </mergeCells>
  <phoneticPr fontId="18"/>
  <dataValidations count="1">
    <dataValidation type="list" allowBlank="1" showInputMessage="1" showErrorMessage="1" sqref="J41:L41 J43:L43 J49:L49 J51:L51 J57:L57 J59:L59" xr:uid="{00000000-0002-0000-0600-000000000000}">
      <formula1>"一級,二級,木造"</formula1>
    </dataValidation>
  </dataValidations>
  <pageMargins left="0.70866141732283472" right="0.70866141732283472" top="0.74803149606299213" bottom="0.55118110236220474"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説明!$K$10:$K$56</xm:f>
          </x14:formula1>
          <xm:sqref>S43:V43 S51:V51 S59:V59</xm:sqref>
        </x14:dataValidation>
        <x14:dataValidation type="list" allowBlank="1" showInputMessage="1" showErrorMessage="1" xr:uid="{00000000-0002-0000-0600-000002000000}">
          <x14:formula1>
            <xm:f>説明!$J$9:$J$56</xm:f>
          </x14:formula1>
          <xm:sqref>R41:W41 R49:W49 R57:W57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E82"/>
  <sheetViews>
    <sheetView view="pageBreakPreview" zoomScaleNormal="100" zoomScaleSheetLayoutView="100" workbookViewId="0">
      <selection activeCell="A49" sqref="A49"/>
    </sheetView>
  </sheetViews>
  <sheetFormatPr defaultRowHeight="13.5" x14ac:dyDescent="0.15"/>
  <cols>
    <col min="1" max="31" width="2.75" style="3" customWidth="1"/>
    <col min="32" max="32" width="2.125" style="3" customWidth="1"/>
    <col min="33" max="33" width="9" style="3" customWidth="1"/>
    <col min="34" max="16384" width="9" style="3"/>
  </cols>
  <sheetData>
    <row r="1" spans="1:31" s="4" customFormat="1" ht="15" customHeight="1" x14ac:dyDescent="0.15">
      <c r="AE1" s="15" t="s">
        <v>855</v>
      </c>
    </row>
    <row r="2" spans="1:31" s="4" customFormat="1" ht="21" customHeight="1" x14ac:dyDescent="0.15">
      <c r="A2" s="25"/>
      <c r="B2" s="29" t="s">
        <v>856</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s="4" customFormat="1" ht="6.75" customHeight="1" x14ac:dyDescent="0.15"/>
    <row r="4" spans="1:31" s="4" customFormat="1" ht="16.5" customHeight="1" x14ac:dyDescent="0.15">
      <c r="A4" s="37" t="s">
        <v>857</v>
      </c>
    </row>
    <row r="5" spans="1:31" s="4" customFormat="1" ht="16.5" customHeight="1" x14ac:dyDescent="0.15">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row>
    <row r="6" spans="1:31" s="4" customFormat="1" ht="4.5" customHeight="1" x14ac:dyDescent="0.15"/>
    <row r="7" spans="1:31" s="4" customFormat="1" ht="16.5" customHeight="1" x14ac:dyDescent="0.15">
      <c r="A7" s="37" t="s">
        <v>858</v>
      </c>
    </row>
    <row r="8" spans="1:31" s="4" customFormat="1" ht="16.5" customHeight="1" x14ac:dyDescent="0.15">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row>
    <row r="9" spans="1:31" s="4" customFormat="1" ht="4.5" customHeight="1" x14ac:dyDescent="0.15"/>
    <row r="10" spans="1:31" s="4" customFormat="1" ht="16.5" customHeight="1" x14ac:dyDescent="0.15">
      <c r="A10" s="37" t="s">
        <v>859</v>
      </c>
    </row>
    <row r="11" spans="1:31" s="4" customFormat="1" ht="4.5" customHeight="1" x14ac:dyDescent="0.15"/>
    <row r="12" spans="1:31" s="4" customFormat="1" ht="16.5" customHeight="1" x14ac:dyDescent="0.15">
      <c r="A12" s="37"/>
      <c r="B12" s="4" t="s">
        <v>861</v>
      </c>
      <c r="N12" s="270"/>
      <c r="O12" s="270"/>
      <c r="P12" s="270"/>
      <c r="Q12" s="270"/>
      <c r="R12" s="4" t="s">
        <v>106</v>
      </c>
    </row>
    <row r="13" spans="1:31" s="4" customFormat="1" ht="4.5" customHeight="1" x14ac:dyDescent="0.15"/>
    <row r="14" spans="1:31" s="4" customFormat="1" ht="16.5" customHeight="1" x14ac:dyDescent="0.15">
      <c r="A14" s="37"/>
      <c r="B14" s="4" t="s">
        <v>862</v>
      </c>
      <c r="N14" s="270"/>
      <c r="O14" s="270"/>
      <c r="P14" s="270"/>
      <c r="Q14" s="270"/>
      <c r="R14" s="4" t="s">
        <v>106</v>
      </c>
    </row>
    <row r="15" spans="1:31" s="4" customFormat="1" ht="4.5" customHeight="1" x14ac:dyDescent="0.15"/>
    <row r="16" spans="1:31" s="4" customFormat="1" ht="16.5" customHeight="1" x14ac:dyDescent="0.15">
      <c r="A16" s="37"/>
      <c r="B16" s="4" t="s">
        <v>863</v>
      </c>
      <c r="N16" s="270"/>
      <c r="O16" s="270"/>
      <c r="P16" s="270"/>
      <c r="Q16" s="270"/>
      <c r="R16" s="4" t="s">
        <v>106</v>
      </c>
    </row>
    <row r="17" spans="1:22" s="4" customFormat="1" ht="4.5" customHeight="1" x14ac:dyDescent="0.15"/>
    <row r="18" spans="1:22" s="4" customFormat="1" ht="16.5" customHeight="1" x14ac:dyDescent="0.15">
      <c r="A18" s="37" t="s">
        <v>860</v>
      </c>
      <c r="H18" s="106"/>
      <c r="I18" s="106"/>
      <c r="J18" s="106"/>
      <c r="K18" s="106"/>
    </row>
    <row r="19" spans="1:22" s="4" customFormat="1" ht="4.5" customHeight="1" x14ac:dyDescent="0.15"/>
    <row r="20" spans="1:22" s="4" customFormat="1" ht="16.5" customHeight="1" x14ac:dyDescent="0.15">
      <c r="A20" s="37"/>
      <c r="B20" s="4" t="s">
        <v>877</v>
      </c>
      <c r="I20" s="216" t="s">
        <v>42</v>
      </c>
      <c r="J20" s="4" t="s">
        <v>881</v>
      </c>
      <c r="L20" s="216" t="s">
        <v>42</v>
      </c>
      <c r="M20" s="4" t="s">
        <v>883</v>
      </c>
    </row>
    <row r="21" spans="1:22" s="4" customFormat="1" ht="4.5" customHeight="1" x14ac:dyDescent="0.15"/>
    <row r="22" spans="1:22" s="4" customFormat="1" ht="16.5" customHeight="1" x14ac:dyDescent="0.15">
      <c r="B22" s="4" t="s">
        <v>878</v>
      </c>
      <c r="I22" s="216" t="s">
        <v>42</v>
      </c>
      <c r="J22" s="4" t="s">
        <v>881</v>
      </c>
      <c r="K22" s="107"/>
      <c r="L22" s="216" t="s">
        <v>42</v>
      </c>
      <c r="M22" s="4" t="s">
        <v>883</v>
      </c>
    </row>
    <row r="23" spans="1:22" s="4" customFormat="1" ht="4.5" customHeight="1" x14ac:dyDescent="0.15"/>
    <row r="24" spans="1:22" s="4" customFormat="1" ht="16.5" customHeight="1" x14ac:dyDescent="0.15">
      <c r="B24" s="4" t="s">
        <v>879</v>
      </c>
      <c r="I24" s="216" t="s">
        <v>42</v>
      </c>
      <c r="J24" s="4" t="s">
        <v>881</v>
      </c>
      <c r="K24" s="107"/>
      <c r="L24" s="216" t="s">
        <v>42</v>
      </c>
      <c r="M24" s="4" t="s">
        <v>883</v>
      </c>
    </row>
    <row r="25" spans="1:22" s="4" customFormat="1" ht="4.5" customHeight="1" x14ac:dyDescent="0.15"/>
    <row r="26" spans="1:22" s="4" customFormat="1" ht="16.5" customHeight="1" x14ac:dyDescent="0.15">
      <c r="A26" s="37" t="s">
        <v>884</v>
      </c>
    </row>
    <row r="27" spans="1:22" s="4" customFormat="1" ht="4.5" customHeight="1" x14ac:dyDescent="0.15"/>
    <row r="28" spans="1:22" s="4" customFormat="1" ht="16.5" customHeight="1" x14ac:dyDescent="0.15">
      <c r="A28" s="37"/>
      <c r="B28" s="4" t="s">
        <v>885</v>
      </c>
      <c r="I28" s="216" t="s">
        <v>42</v>
      </c>
      <c r="J28" s="4" t="s">
        <v>881</v>
      </c>
      <c r="L28" s="216" t="s">
        <v>42</v>
      </c>
      <c r="M28" s="4" t="s">
        <v>883</v>
      </c>
    </row>
    <row r="29" spans="1:22" s="4" customFormat="1" ht="4.5" customHeight="1" x14ac:dyDescent="0.15"/>
    <row r="30" spans="1:22" s="4" customFormat="1" ht="16.5" customHeight="1" x14ac:dyDescent="0.15">
      <c r="B30" s="4" t="s">
        <v>886</v>
      </c>
      <c r="I30" s="216" t="s">
        <v>42</v>
      </c>
      <c r="J30" s="4" t="s">
        <v>881</v>
      </c>
      <c r="K30" s="107"/>
      <c r="L30" s="216" t="s">
        <v>42</v>
      </c>
      <c r="M30" s="4" t="s">
        <v>883</v>
      </c>
      <c r="O30" s="4" t="s">
        <v>887</v>
      </c>
      <c r="P30" s="216" t="s">
        <v>42</v>
      </c>
      <c r="Q30" s="4" t="s">
        <v>889</v>
      </c>
      <c r="S30" s="216" t="s">
        <v>42</v>
      </c>
      <c r="T30" s="4" t="s">
        <v>891</v>
      </c>
      <c r="V30" s="4" t="s">
        <v>892</v>
      </c>
    </row>
    <row r="31" spans="1:22" s="4" customFormat="1" ht="4.5" customHeight="1" x14ac:dyDescent="0.15"/>
    <row r="32" spans="1:22" s="4" customFormat="1" ht="16.5" customHeight="1" x14ac:dyDescent="0.15">
      <c r="A32" s="37" t="s">
        <v>864</v>
      </c>
    </row>
    <row r="33" spans="1:31" s="4" customFormat="1" ht="17.25" customHeight="1" x14ac:dyDescent="0.15">
      <c r="C33" s="267"/>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row>
    <row r="34" spans="1:31" s="4" customFormat="1" ht="17.25" customHeight="1" x14ac:dyDescent="0.15">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row>
    <row r="35" spans="1:31" s="4" customFormat="1" ht="4.5" customHeight="1" x14ac:dyDescent="0.15"/>
    <row r="36" spans="1:31" s="4" customFormat="1" ht="16.5" customHeight="1" x14ac:dyDescent="0.15">
      <c r="A36" s="37" t="s">
        <v>865</v>
      </c>
    </row>
    <row r="37" spans="1:31" s="4" customFormat="1" ht="17.25" customHeight="1" x14ac:dyDescent="0.15">
      <c r="C37" s="267"/>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row>
    <row r="38" spans="1:31" ht="17.25" customHeight="1" x14ac:dyDescent="0.15">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row>
    <row r="39" spans="1:31" ht="5.25" customHeight="1" x14ac:dyDescent="0.1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row>
    <row r="40" spans="1:31" ht="4.5" customHeight="1" x14ac:dyDescent="0.15"/>
    <row r="41" spans="1:31" ht="12.75" customHeight="1" x14ac:dyDescent="0.15">
      <c r="A41" s="28" t="s">
        <v>866</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row>
    <row r="42" spans="1:31" ht="12.75" customHeight="1" x14ac:dyDescent="0.15">
      <c r="A42" s="28" t="s">
        <v>867</v>
      </c>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row>
    <row r="43" spans="1:31" ht="12.75" customHeight="1" x14ac:dyDescent="0.15">
      <c r="A43" s="28" t="s">
        <v>868</v>
      </c>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row>
    <row r="44" spans="1:31" ht="12.75" customHeight="1" x14ac:dyDescent="0.15">
      <c r="A44" s="28" t="s">
        <v>869</v>
      </c>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row>
    <row r="45" spans="1:31" ht="12.75" customHeight="1" x14ac:dyDescent="0.15">
      <c r="A45" s="28" t="s">
        <v>870</v>
      </c>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row>
    <row r="46" spans="1:31" ht="12.75" customHeight="1" x14ac:dyDescent="0.15">
      <c r="A46" s="28" t="s">
        <v>871</v>
      </c>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row>
    <row r="47" spans="1:31" ht="12.75" customHeight="1" x14ac:dyDescent="0.15">
      <c r="A47" s="28" t="s">
        <v>876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row>
    <row r="48" spans="1:31" ht="12.75" customHeight="1" x14ac:dyDescent="0.15">
      <c r="A48" s="28" t="s">
        <v>872</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row>
    <row r="49" spans="1:31" ht="12.75" customHeight="1" x14ac:dyDescent="0.15">
      <c r="A49" s="28" t="s">
        <v>873</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row>
    <row r="50" spans="1:31" ht="12.75" customHeight="1" x14ac:dyDescent="0.15">
      <c r="A50" s="28" t="s">
        <v>874</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row>
    <row r="51" spans="1:31" ht="12.75" customHeight="1" x14ac:dyDescent="0.15">
      <c r="A51" s="28" t="s">
        <v>875</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row>
    <row r="52" spans="1:31" ht="12.7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row>
    <row r="53" spans="1:31" ht="12.75" customHeight="1" x14ac:dyDescent="0.1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row>
    <row r="54" spans="1:31" ht="12.75" customHeight="1" x14ac:dyDescent="0.1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row>
    <row r="55" spans="1:31" ht="12.75" customHeight="1" x14ac:dyDescent="0.1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row>
    <row r="56" spans="1:31" ht="12.75" customHeight="1" x14ac:dyDescent="0.1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row>
    <row r="57" spans="1:31" ht="12.75" customHeight="1" x14ac:dyDescent="0.1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row>
    <row r="58" spans="1:31" ht="12.75" customHeight="1" x14ac:dyDescent="0.1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row>
    <row r="59" spans="1:31" ht="12.75" customHeight="1" x14ac:dyDescent="0.1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row>
    <row r="60" spans="1:31" ht="12.75" customHeight="1" x14ac:dyDescent="0.1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row>
    <row r="61" spans="1:31" ht="18" customHeight="1" x14ac:dyDescent="0.15"/>
    <row r="62" spans="1:31" ht="18" customHeight="1" x14ac:dyDescent="0.15"/>
    <row r="63" spans="1:31" ht="18" customHeight="1" x14ac:dyDescent="0.15"/>
    <row r="64" spans="1:3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sheetData>
  <mergeCells count="7">
    <mergeCell ref="C33:AE34"/>
    <mergeCell ref="C37:AE38"/>
    <mergeCell ref="B5:AE5"/>
    <mergeCell ref="B8:AE8"/>
    <mergeCell ref="N12:Q12"/>
    <mergeCell ref="N14:Q14"/>
    <mergeCell ref="N16:Q16"/>
  </mergeCells>
  <phoneticPr fontId="18"/>
  <dataValidations count="1">
    <dataValidation type="list" allowBlank="1" showInputMessage="1" showErrorMessage="1" sqref="I24 S30 L30 L24 P30 L20 I20 I22 L22 L28 I28 I30" xr:uid="{00000000-0002-0000-0700-000000000000}">
      <formula1>"□,■"</formula1>
    </dataValidation>
  </dataValidations>
  <pageMargins left="0.70866141732283472" right="0.70866141732283472" top="0.74803149606299213" bottom="0.74803149606299213" header="0.31496062992125984" footer="0.31496062992125984"/>
  <pageSetup paperSize="9" fitToHeight="5"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S50"/>
  <sheetViews>
    <sheetView view="pageBreakPreview" zoomScaleNormal="100" zoomScaleSheetLayoutView="100" workbookViewId="0"/>
  </sheetViews>
  <sheetFormatPr defaultColWidth="1.625" defaultRowHeight="13.5" x14ac:dyDescent="0.15"/>
  <cols>
    <col min="1" max="1" width="3.625" style="125" customWidth="1"/>
    <col min="2" max="3" width="8.625" style="125" customWidth="1"/>
    <col min="4" max="4" width="5.125" style="125" customWidth="1"/>
    <col min="5" max="7" width="8.125" style="125" customWidth="1"/>
    <col min="8" max="19" width="3.125" style="125" customWidth="1"/>
    <col min="20" max="256" width="1.625" style="125"/>
    <col min="257" max="257" width="4.5" style="125" bestFit="1" customWidth="1"/>
    <col min="258" max="259" width="8.625" style="125" customWidth="1"/>
    <col min="260" max="260" width="5.625" style="125" customWidth="1"/>
    <col min="261" max="263" width="8.625" style="125" customWidth="1"/>
    <col min="264" max="275" width="3.625" style="125" customWidth="1"/>
    <col min="276" max="512" width="1.625" style="125"/>
    <col min="513" max="513" width="4.5" style="125" bestFit="1" customWidth="1"/>
    <col min="514" max="515" width="8.625" style="125" customWidth="1"/>
    <col min="516" max="516" width="5.625" style="125" customWidth="1"/>
    <col min="517" max="519" width="8.625" style="125" customWidth="1"/>
    <col min="520" max="531" width="3.625" style="125" customWidth="1"/>
    <col min="532" max="768" width="1.625" style="125"/>
    <col min="769" max="769" width="4.5" style="125" bestFit="1" customWidth="1"/>
    <col min="770" max="771" width="8.625" style="125" customWidth="1"/>
    <col min="772" max="772" width="5.625" style="125" customWidth="1"/>
    <col min="773" max="775" width="8.625" style="125" customWidth="1"/>
    <col min="776" max="787" width="3.625" style="125" customWidth="1"/>
    <col min="788" max="1024" width="1.625" style="125"/>
    <col min="1025" max="1025" width="4.5" style="125" bestFit="1" customWidth="1"/>
    <col min="1026" max="1027" width="8.625" style="125" customWidth="1"/>
    <col min="1028" max="1028" width="5.625" style="125" customWidth="1"/>
    <col min="1029" max="1031" width="8.625" style="125" customWidth="1"/>
    <col min="1032" max="1043" width="3.625" style="125" customWidth="1"/>
    <col min="1044" max="1280" width="1.625" style="125"/>
    <col min="1281" max="1281" width="4.5" style="125" bestFit="1" customWidth="1"/>
    <col min="1282" max="1283" width="8.625" style="125" customWidth="1"/>
    <col min="1284" max="1284" width="5.625" style="125" customWidth="1"/>
    <col min="1285" max="1287" width="8.625" style="125" customWidth="1"/>
    <col min="1288" max="1299" width="3.625" style="125" customWidth="1"/>
    <col min="1300" max="1536" width="1.625" style="125"/>
    <col min="1537" max="1537" width="4.5" style="125" bestFit="1" customWidth="1"/>
    <col min="1538" max="1539" width="8.625" style="125" customWidth="1"/>
    <col min="1540" max="1540" width="5.625" style="125" customWidth="1"/>
    <col min="1541" max="1543" width="8.625" style="125" customWidth="1"/>
    <col min="1544" max="1555" width="3.625" style="125" customWidth="1"/>
    <col min="1556" max="1792" width="1.625" style="125"/>
    <col min="1793" max="1793" width="4.5" style="125" bestFit="1" customWidth="1"/>
    <col min="1794" max="1795" width="8.625" style="125" customWidth="1"/>
    <col min="1796" max="1796" width="5.625" style="125" customWidth="1"/>
    <col min="1797" max="1799" width="8.625" style="125" customWidth="1"/>
    <col min="1800" max="1811" width="3.625" style="125" customWidth="1"/>
    <col min="1812" max="2048" width="1.625" style="125"/>
    <col min="2049" max="2049" width="4.5" style="125" bestFit="1" customWidth="1"/>
    <col min="2050" max="2051" width="8.625" style="125" customWidth="1"/>
    <col min="2052" max="2052" width="5.625" style="125" customWidth="1"/>
    <col min="2053" max="2055" width="8.625" style="125" customWidth="1"/>
    <col min="2056" max="2067" width="3.625" style="125" customWidth="1"/>
    <col min="2068" max="2304" width="1.625" style="125"/>
    <col min="2305" max="2305" width="4.5" style="125" bestFit="1" customWidth="1"/>
    <col min="2306" max="2307" width="8.625" style="125" customWidth="1"/>
    <col min="2308" max="2308" width="5.625" style="125" customWidth="1"/>
    <col min="2309" max="2311" width="8.625" style="125" customWidth="1"/>
    <col min="2312" max="2323" width="3.625" style="125" customWidth="1"/>
    <col min="2324" max="2560" width="1.625" style="125"/>
    <col min="2561" max="2561" width="4.5" style="125" bestFit="1" customWidth="1"/>
    <col min="2562" max="2563" width="8.625" style="125" customWidth="1"/>
    <col min="2564" max="2564" width="5.625" style="125" customWidth="1"/>
    <col min="2565" max="2567" width="8.625" style="125" customWidth="1"/>
    <col min="2568" max="2579" width="3.625" style="125" customWidth="1"/>
    <col min="2580" max="2816" width="1.625" style="125"/>
    <col min="2817" max="2817" width="4.5" style="125" bestFit="1" customWidth="1"/>
    <col min="2818" max="2819" width="8.625" style="125" customWidth="1"/>
    <col min="2820" max="2820" width="5.625" style="125" customWidth="1"/>
    <col min="2821" max="2823" width="8.625" style="125" customWidth="1"/>
    <col min="2824" max="2835" width="3.625" style="125" customWidth="1"/>
    <col min="2836" max="3072" width="1.625" style="125"/>
    <col min="3073" max="3073" width="4.5" style="125" bestFit="1" customWidth="1"/>
    <col min="3074" max="3075" width="8.625" style="125" customWidth="1"/>
    <col min="3076" max="3076" width="5.625" style="125" customWidth="1"/>
    <col min="3077" max="3079" width="8.625" style="125" customWidth="1"/>
    <col min="3080" max="3091" width="3.625" style="125" customWidth="1"/>
    <col min="3092" max="3328" width="1.625" style="125"/>
    <col min="3329" max="3329" width="4.5" style="125" bestFit="1" customWidth="1"/>
    <col min="3330" max="3331" width="8.625" style="125" customWidth="1"/>
    <col min="3332" max="3332" width="5.625" style="125" customWidth="1"/>
    <col min="3333" max="3335" width="8.625" style="125" customWidth="1"/>
    <col min="3336" max="3347" width="3.625" style="125" customWidth="1"/>
    <col min="3348" max="3584" width="1.625" style="125"/>
    <col min="3585" max="3585" width="4.5" style="125" bestFit="1" customWidth="1"/>
    <col min="3586" max="3587" width="8.625" style="125" customWidth="1"/>
    <col min="3588" max="3588" width="5.625" style="125" customWidth="1"/>
    <col min="3589" max="3591" width="8.625" style="125" customWidth="1"/>
    <col min="3592" max="3603" width="3.625" style="125" customWidth="1"/>
    <col min="3604" max="3840" width="1.625" style="125"/>
    <col min="3841" max="3841" width="4.5" style="125" bestFit="1" customWidth="1"/>
    <col min="3842" max="3843" width="8.625" style="125" customWidth="1"/>
    <col min="3844" max="3844" width="5.625" style="125" customWidth="1"/>
    <col min="3845" max="3847" width="8.625" style="125" customWidth="1"/>
    <col min="3848" max="3859" width="3.625" style="125" customWidth="1"/>
    <col min="3860" max="4096" width="1.625" style="125"/>
    <col min="4097" max="4097" width="4.5" style="125" bestFit="1" customWidth="1"/>
    <col min="4098" max="4099" width="8.625" style="125" customWidth="1"/>
    <col min="4100" max="4100" width="5.625" style="125" customWidth="1"/>
    <col min="4101" max="4103" width="8.625" style="125" customWidth="1"/>
    <col min="4104" max="4115" width="3.625" style="125" customWidth="1"/>
    <col min="4116" max="4352" width="1.625" style="125"/>
    <col min="4353" max="4353" width="4.5" style="125" bestFit="1" customWidth="1"/>
    <col min="4354" max="4355" width="8.625" style="125" customWidth="1"/>
    <col min="4356" max="4356" width="5.625" style="125" customWidth="1"/>
    <col min="4357" max="4359" width="8.625" style="125" customWidth="1"/>
    <col min="4360" max="4371" width="3.625" style="125" customWidth="1"/>
    <col min="4372" max="4608" width="1.625" style="125"/>
    <col min="4609" max="4609" width="4.5" style="125" bestFit="1" customWidth="1"/>
    <col min="4610" max="4611" width="8.625" style="125" customWidth="1"/>
    <col min="4612" max="4612" width="5.625" style="125" customWidth="1"/>
    <col min="4613" max="4615" width="8.625" style="125" customWidth="1"/>
    <col min="4616" max="4627" width="3.625" style="125" customWidth="1"/>
    <col min="4628" max="4864" width="1.625" style="125"/>
    <col min="4865" max="4865" width="4.5" style="125" bestFit="1" customWidth="1"/>
    <col min="4866" max="4867" width="8.625" style="125" customWidth="1"/>
    <col min="4868" max="4868" width="5.625" style="125" customWidth="1"/>
    <col min="4869" max="4871" width="8.625" style="125" customWidth="1"/>
    <col min="4872" max="4883" width="3.625" style="125" customWidth="1"/>
    <col min="4884" max="5120" width="1.625" style="125"/>
    <col min="5121" max="5121" width="4.5" style="125" bestFit="1" customWidth="1"/>
    <col min="5122" max="5123" width="8.625" style="125" customWidth="1"/>
    <col min="5124" max="5124" width="5.625" style="125" customWidth="1"/>
    <col min="5125" max="5127" width="8.625" style="125" customWidth="1"/>
    <col min="5128" max="5139" width="3.625" style="125" customWidth="1"/>
    <col min="5140" max="5376" width="1.625" style="125"/>
    <col min="5377" max="5377" width="4.5" style="125" bestFit="1" customWidth="1"/>
    <col min="5378" max="5379" width="8.625" style="125" customWidth="1"/>
    <col min="5380" max="5380" width="5.625" style="125" customWidth="1"/>
    <col min="5381" max="5383" width="8.625" style="125" customWidth="1"/>
    <col min="5384" max="5395" width="3.625" style="125" customWidth="1"/>
    <col min="5396" max="5632" width="1.625" style="125"/>
    <col min="5633" max="5633" width="4.5" style="125" bestFit="1" customWidth="1"/>
    <col min="5634" max="5635" width="8.625" style="125" customWidth="1"/>
    <col min="5636" max="5636" width="5.625" style="125" customWidth="1"/>
    <col min="5637" max="5639" width="8.625" style="125" customWidth="1"/>
    <col min="5640" max="5651" width="3.625" style="125" customWidth="1"/>
    <col min="5652" max="5888" width="1.625" style="125"/>
    <col min="5889" max="5889" width="4.5" style="125" bestFit="1" customWidth="1"/>
    <col min="5890" max="5891" width="8.625" style="125" customWidth="1"/>
    <col min="5892" max="5892" width="5.625" style="125" customWidth="1"/>
    <col min="5893" max="5895" width="8.625" style="125" customWidth="1"/>
    <col min="5896" max="5907" width="3.625" style="125" customWidth="1"/>
    <col min="5908" max="6144" width="1.625" style="125"/>
    <col min="6145" max="6145" width="4.5" style="125" bestFit="1" customWidth="1"/>
    <col min="6146" max="6147" width="8.625" style="125" customWidth="1"/>
    <col min="6148" max="6148" width="5.625" style="125" customWidth="1"/>
    <col min="6149" max="6151" width="8.625" style="125" customWidth="1"/>
    <col min="6152" max="6163" width="3.625" style="125" customWidth="1"/>
    <col min="6164" max="6400" width="1.625" style="125"/>
    <col min="6401" max="6401" width="4.5" style="125" bestFit="1" customWidth="1"/>
    <col min="6402" max="6403" width="8.625" style="125" customWidth="1"/>
    <col min="6404" max="6404" width="5.625" style="125" customWidth="1"/>
    <col min="6405" max="6407" width="8.625" style="125" customWidth="1"/>
    <col min="6408" max="6419" width="3.625" style="125" customWidth="1"/>
    <col min="6420" max="6656" width="1.625" style="125"/>
    <col min="6657" max="6657" width="4.5" style="125" bestFit="1" customWidth="1"/>
    <col min="6658" max="6659" width="8.625" style="125" customWidth="1"/>
    <col min="6660" max="6660" width="5.625" style="125" customWidth="1"/>
    <col min="6661" max="6663" width="8.625" style="125" customWidth="1"/>
    <col min="6664" max="6675" width="3.625" style="125" customWidth="1"/>
    <col min="6676" max="6912" width="1.625" style="125"/>
    <col min="6913" max="6913" width="4.5" style="125" bestFit="1" customWidth="1"/>
    <col min="6914" max="6915" width="8.625" style="125" customWidth="1"/>
    <col min="6916" max="6916" width="5.625" style="125" customWidth="1"/>
    <col min="6917" max="6919" width="8.625" style="125" customWidth="1"/>
    <col min="6920" max="6931" width="3.625" style="125" customWidth="1"/>
    <col min="6932" max="7168" width="1.625" style="125"/>
    <col min="7169" max="7169" width="4.5" style="125" bestFit="1" customWidth="1"/>
    <col min="7170" max="7171" width="8.625" style="125" customWidth="1"/>
    <col min="7172" max="7172" width="5.625" style="125" customWidth="1"/>
    <col min="7173" max="7175" width="8.625" style="125" customWidth="1"/>
    <col min="7176" max="7187" width="3.625" style="125" customWidth="1"/>
    <col min="7188" max="7424" width="1.625" style="125"/>
    <col min="7425" max="7425" width="4.5" style="125" bestFit="1" customWidth="1"/>
    <col min="7426" max="7427" width="8.625" style="125" customWidth="1"/>
    <col min="7428" max="7428" width="5.625" style="125" customWidth="1"/>
    <col min="7429" max="7431" width="8.625" style="125" customWidth="1"/>
    <col min="7432" max="7443" width="3.625" style="125" customWidth="1"/>
    <col min="7444" max="7680" width="1.625" style="125"/>
    <col min="7681" max="7681" width="4.5" style="125" bestFit="1" customWidth="1"/>
    <col min="7682" max="7683" width="8.625" style="125" customWidth="1"/>
    <col min="7684" max="7684" width="5.625" style="125" customWidth="1"/>
    <col min="7685" max="7687" width="8.625" style="125" customWidth="1"/>
    <col min="7688" max="7699" width="3.625" style="125" customWidth="1"/>
    <col min="7700" max="7936" width="1.625" style="125"/>
    <col min="7937" max="7937" width="4.5" style="125" bestFit="1" customWidth="1"/>
    <col min="7938" max="7939" width="8.625" style="125" customWidth="1"/>
    <col min="7940" max="7940" width="5.625" style="125" customWidth="1"/>
    <col min="7941" max="7943" width="8.625" style="125" customWidth="1"/>
    <col min="7944" max="7955" width="3.625" style="125" customWidth="1"/>
    <col min="7956" max="8192" width="1.625" style="125"/>
    <col min="8193" max="8193" width="4.5" style="125" bestFit="1" customWidth="1"/>
    <col min="8194" max="8195" width="8.625" style="125" customWidth="1"/>
    <col min="8196" max="8196" width="5.625" style="125" customWidth="1"/>
    <col min="8197" max="8199" width="8.625" style="125" customWidth="1"/>
    <col min="8200" max="8211" width="3.625" style="125" customWidth="1"/>
    <col min="8212" max="8448" width="1.625" style="125"/>
    <col min="8449" max="8449" width="4.5" style="125" bestFit="1" customWidth="1"/>
    <col min="8450" max="8451" width="8.625" style="125" customWidth="1"/>
    <col min="8452" max="8452" width="5.625" style="125" customWidth="1"/>
    <col min="8453" max="8455" width="8.625" style="125" customWidth="1"/>
    <col min="8456" max="8467" width="3.625" style="125" customWidth="1"/>
    <col min="8468" max="8704" width="1.625" style="125"/>
    <col min="8705" max="8705" width="4.5" style="125" bestFit="1" customWidth="1"/>
    <col min="8706" max="8707" width="8.625" style="125" customWidth="1"/>
    <col min="8708" max="8708" width="5.625" style="125" customWidth="1"/>
    <col min="8709" max="8711" width="8.625" style="125" customWidth="1"/>
    <col min="8712" max="8723" width="3.625" style="125" customWidth="1"/>
    <col min="8724" max="8960" width="1.625" style="125"/>
    <col min="8961" max="8961" width="4.5" style="125" bestFit="1" customWidth="1"/>
    <col min="8962" max="8963" width="8.625" style="125" customWidth="1"/>
    <col min="8964" max="8964" width="5.625" style="125" customWidth="1"/>
    <col min="8965" max="8967" width="8.625" style="125" customWidth="1"/>
    <col min="8968" max="8979" width="3.625" style="125" customWidth="1"/>
    <col min="8980" max="9216" width="1.625" style="125"/>
    <col min="9217" max="9217" width="4.5" style="125" bestFit="1" customWidth="1"/>
    <col min="9218" max="9219" width="8.625" style="125" customWidth="1"/>
    <col min="9220" max="9220" width="5.625" style="125" customWidth="1"/>
    <col min="9221" max="9223" width="8.625" style="125" customWidth="1"/>
    <col min="9224" max="9235" width="3.625" style="125" customWidth="1"/>
    <col min="9236" max="9472" width="1.625" style="125"/>
    <col min="9473" max="9473" width="4.5" style="125" bestFit="1" customWidth="1"/>
    <col min="9474" max="9475" width="8.625" style="125" customWidth="1"/>
    <col min="9476" max="9476" width="5.625" style="125" customWidth="1"/>
    <col min="9477" max="9479" width="8.625" style="125" customWidth="1"/>
    <col min="9480" max="9491" width="3.625" style="125" customWidth="1"/>
    <col min="9492" max="9728" width="1.625" style="125"/>
    <col min="9729" max="9729" width="4.5" style="125" bestFit="1" customWidth="1"/>
    <col min="9730" max="9731" width="8.625" style="125" customWidth="1"/>
    <col min="9732" max="9732" width="5.625" style="125" customWidth="1"/>
    <col min="9733" max="9735" width="8.625" style="125" customWidth="1"/>
    <col min="9736" max="9747" width="3.625" style="125" customWidth="1"/>
    <col min="9748" max="9984" width="1.625" style="125"/>
    <col min="9985" max="9985" width="4.5" style="125" bestFit="1" customWidth="1"/>
    <col min="9986" max="9987" width="8.625" style="125" customWidth="1"/>
    <col min="9988" max="9988" width="5.625" style="125" customWidth="1"/>
    <col min="9989" max="9991" width="8.625" style="125" customWidth="1"/>
    <col min="9992" max="10003" width="3.625" style="125" customWidth="1"/>
    <col min="10004" max="10240" width="1.625" style="125"/>
    <col min="10241" max="10241" width="4.5" style="125" bestFit="1" customWidth="1"/>
    <col min="10242" max="10243" width="8.625" style="125" customWidth="1"/>
    <col min="10244" max="10244" width="5.625" style="125" customWidth="1"/>
    <col min="10245" max="10247" width="8.625" style="125" customWidth="1"/>
    <col min="10248" max="10259" width="3.625" style="125" customWidth="1"/>
    <col min="10260" max="10496" width="1.625" style="125"/>
    <col min="10497" max="10497" width="4.5" style="125" bestFit="1" customWidth="1"/>
    <col min="10498" max="10499" width="8.625" style="125" customWidth="1"/>
    <col min="10500" max="10500" width="5.625" style="125" customWidth="1"/>
    <col min="10501" max="10503" width="8.625" style="125" customWidth="1"/>
    <col min="10504" max="10515" width="3.625" style="125" customWidth="1"/>
    <col min="10516" max="10752" width="1.625" style="125"/>
    <col min="10753" max="10753" width="4.5" style="125" bestFit="1" customWidth="1"/>
    <col min="10754" max="10755" width="8.625" style="125" customWidth="1"/>
    <col min="10756" max="10756" width="5.625" style="125" customWidth="1"/>
    <col min="10757" max="10759" width="8.625" style="125" customWidth="1"/>
    <col min="10760" max="10771" width="3.625" style="125" customWidth="1"/>
    <col min="10772" max="11008" width="1.625" style="125"/>
    <col min="11009" max="11009" width="4.5" style="125" bestFit="1" customWidth="1"/>
    <col min="11010" max="11011" width="8.625" style="125" customWidth="1"/>
    <col min="11012" max="11012" width="5.625" style="125" customWidth="1"/>
    <col min="11013" max="11015" width="8.625" style="125" customWidth="1"/>
    <col min="11016" max="11027" width="3.625" style="125" customWidth="1"/>
    <col min="11028" max="11264" width="1.625" style="125"/>
    <col min="11265" max="11265" width="4.5" style="125" bestFit="1" customWidth="1"/>
    <col min="11266" max="11267" width="8.625" style="125" customWidth="1"/>
    <col min="11268" max="11268" width="5.625" style="125" customWidth="1"/>
    <col min="11269" max="11271" width="8.625" style="125" customWidth="1"/>
    <col min="11272" max="11283" width="3.625" style="125" customWidth="1"/>
    <col min="11284" max="11520" width="1.625" style="125"/>
    <col min="11521" max="11521" width="4.5" style="125" bestFit="1" customWidth="1"/>
    <col min="11522" max="11523" width="8.625" style="125" customWidth="1"/>
    <col min="11524" max="11524" width="5.625" style="125" customWidth="1"/>
    <col min="11525" max="11527" width="8.625" style="125" customWidth="1"/>
    <col min="11528" max="11539" width="3.625" style="125" customWidth="1"/>
    <col min="11540" max="11776" width="1.625" style="125"/>
    <col min="11777" max="11777" width="4.5" style="125" bestFit="1" customWidth="1"/>
    <col min="11778" max="11779" width="8.625" style="125" customWidth="1"/>
    <col min="11780" max="11780" width="5.625" style="125" customWidth="1"/>
    <col min="11781" max="11783" width="8.625" style="125" customWidth="1"/>
    <col min="11784" max="11795" width="3.625" style="125" customWidth="1"/>
    <col min="11796" max="12032" width="1.625" style="125"/>
    <col min="12033" max="12033" width="4.5" style="125" bestFit="1" customWidth="1"/>
    <col min="12034" max="12035" width="8.625" style="125" customWidth="1"/>
    <col min="12036" max="12036" width="5.625" style="125" customWidth="1"/>
    <col min="12037" max="12039" width="8.625" style="125" customWidth="1"/>
    <col min="12040" max="12051" width="3.625" style="125" customWidth="1"/>
    <col min="12052" max="12288" width="1.625" style="125"/>
    <col min="12289" max="12289" width="4.5" style="125" bestFit="1" customWidth="1"/>
    <col min="12290" max="12291" width="8.625" style="125" customWidth="1"/>
    <col min="12292" max="12292" width="5.625" style="125" customWidth="1"/>
    <col min="12293" max="12295" width="8.625" style="125" customWidth="1"/>
    <col min="12296" max="12307" width="3.625" style="125" customWidth="1"/>
    <col min="12308" max="12544" width="1.625" style="125"/>
    <col min="12545" max="12545" width="4.5" style="125" bestFit="1" customWidth="1"/>
    <col min="12546" max="12547" width="8.625" style="125" customWidth="1"/>
    <col min="12548" max="12548" width="5.625" style="125" customWidth="1"/>
    <col min="12549" max="12551" width="8.625" style="125" customWidth="1"/>
    <col min="12552" max="12563" width="3.625" style="125" customWidth="1"/>
    <col min="12564" max="12800" width="1.625" style="125"/>
    <col min="12801" max="12801" width="4.5" style="125" bestFit="1" customWidth="1"/>
    <col min="12802" max="12803" width="8.625" style="125" customWidth="1"/>
    <col min="12804" max="12804" width="5.625" style="125" customWidth="1"/>
    <col min="12805" max="12807" width="8.625" style="125" customWidth="1"/>
    <col min="12808" max="12819" width="3.625" style="125" customWidth="1"/>
    <col min="12820" max="13056" width="1.625" style="125"/>
    <col min="13057" max="13057" width="4.5" style="125" bestFit="1" customWidth="1"/>
    <col min="13058" max="13059" width="8.625" style="125" customWidth="1"/>
    <col min="13060" max="13060" width="5.625" style="125" customWidth="1"/>
    <col min="13061" max="13063" width="8.625" style="125" customWidth="1"/>
    <col min="13064" max="13075" width="3.625" style="125" customWidth="1"/>
    <col min="13076" max="13312" width="1.625" style="125"/>
    <col min="13313" max="13313" width="4.5" style="125" bestFit="1" customWidth="1"/>
    <col min="13314" max="13315" width="8.625" style="125" customWidth="1"/>
    <col min="13316" max="13316" width="5.625" style="125" customWidth="1"/>
    <col min="13317" max="13319" width="8.625" style="125" customWidth="1"/>
    <col min="13320" max="13331" width="3.625" style="125" customWidth="1"/>
    <col min="13332" max="13568" width="1.625" style="125"/>
    <col min="13569" max="13569" width="4.5" style="125" bestFit="1" customWidth="1"/>
    <col min="13570" max="13571" width="8.625" style="125" customWidth="1"/>
    <col min="13572" max="13572" width="5.625" style="125" customWidth="1"/>
    <col min="13573" max="13575" width="8.625" style="125" customWidth="1"/>
    <col min="13576" max="13587" width="3.625" style="125" customWidth="1"/>
    <col min="13588" max="13824" width="1.625" style="125"/>
    <col min="13825" max="13825" width="4.5" style="125" bestFit="1" customWidth="1"/>
    <col min="13826" max="13827" width="8.625" style="125" customWidth="1"/>
    <col min="13828" max="13828" width="5.625" style="125" customWidth="1"/>
    <col min="13829" max="13831" width="8.625" style="125" customWidth="1"/>
    <col min="13832" max="13843" width="3.625" style="125" customWidth="1"/>
    <col min="13844" max="14080" width="1.625" style="125"/>
    <col min="14081" max="14081" width="4.5" style="125" bestFit="1" customWidth="1"/>
    <col min="14082" max="14083" width="8.625" style="125" customWidth="1"/>
    <col min="14084" max="14084" width="5.625" style="125" customWidth="1"/>
    <col min="14085" max="14087" width="8.625" style="125" customWidth="1"/>
    <col min="14088" max="14099" width="3.625" style="125" customWidth="1"/>
    <col min="14100" max="14336" width="1.625" style="125"/>
    <col min="14337" max="14337" width="4.5" style="125" bestFit="1" customWidth="1"/>
    <col min="14338" max="14339" width="8.625" style="125" customWidth="1"/>
    <col min="14340" max="14340" width="5.625" style="125" customWidth="1"/>
    <col min="14341" max="14343" width="8.625" style="125" customWidth="1"/>
    <col min="14344" max="14355" width="3.625" style="125" customWidth="1"/>
    <col min="14356" max="14592" width="1.625" style="125"/>
    <col min="14593" max="14593" width="4.5" style="125" bestFit="1" customWidth="1"/>
    <col min="14594" max="14595" width="8.625" style="125" customWidth="1"/>
    <col min="14596" max="14596" width="5.625" style="125" customWidth="1"/>
    <col min="14597" max="14599" width="8.625" style="125" customWidth="1"/>
    <col min="14600" max="14611" width="3.625" style="125" customWidth="1"/>
    <col min="14612" max="14848" width="1.625" style="125"/>
    <col min="14849" max="14849" width="4.5" style="125" bestFit="1" customWidth="1"/>
    <col min="14850" max="14851" width="8.625" style="125" customWidth="1"/>
    <col min="14852" max="14852" width="5.625" style="125" customWidth="1"/>
    <col min="14853" max="14855" width="8.625" style="125" customWidth="1"/>
    <col min="14856" max="14867" width="3.625" style="125" customWidth="1"/>
    <col min="14868" max="15104" width="1.625" style="125"/>
    <col min="15105" max="15105" width="4.5" style="125" bestFit="1" customWidth="1"/>
    <col min="15106" max="15107" width="8.625" style="125" customWidth="1"/>
    <col min="15108" max="15108" width="5.625" style="125" customWidth="1"/>
    <col min="15109" max="15111" width="8.625" style="125" customWidth="1"/>
    <col min="15112" max="15123" width="3.625" style="125" customWidth="1"/>
    <col min="15124" max="15360" width="1.625" style="125"/>
    <col min="15361" max="15361" width="4.5" style="125" bestFit="1" customWidth="1"/>
    <col min="15362" max="15363" width="8.625" style="125" customWidth="1"/>
    <col min="15364" max="15364" width="5.625" style="125" customWidth="1"/>
    <col min="15365" max="15367" width="8.625" style="125" customWidth="1"/>
    <col min="15368" max="15379" width="3.625" style="125" customWidth="1"/>
    <col min="15380" max="15616" width="1.625" style="125"/>
    <col min="15617" max="15617" width="4.5" style="125" bestFit="1" customWidth="1"/>
    <col min="15618" max="15619" width="8.625" style="125" customWidth="1"/>
    <col min="15620" max="15620" width="5.625" style="125" customWidth="1"/>
    <col min="15621" max="15623" width="8.625" style="125" customWidth="1"/>
    <col min="15624" max="15635" width="3.625" style="125" customWidth="1"/>
    <col min="15636" max="15872" width="1.625" style="125"/>
    <col min="15873" max="15873" width="4.5" style="125" bestFit="1" customWidth="1"/>
    <col min="15874" max="15875" width="8.625" style="125" customWidth="1"/>
    <col min="15876" max="15876" width="5.625" style="125" customWidth="1"/>
    <col min="15877" max="15879" width="8.625" style="125" customWidth="1"/>
    <col min="15880" max="15891" width="3.625" style="125" customWidth="1"/>
    <col min="15892" max="16128" width="1.625" style="125"/>
    <col min="16129" max="16129" width="4.5" style="125" bestFit="1" customWidth="1"/>
    <col min="16130" max="16131" width="8.625" style="125" customWidth="1"/>
    <col min="16132" max="16132" width="5.625" style="125" customWidth="1"/>
    <col min="16133" max="16135" width="8.625" style="125" customWidth="1"/>
    <col min="16136" max="16147" width="3.625" style="125" customWidth="1"/>
    <col min="16148" max="16384" width="1.625" style="125"/>
  </cols>
  <sheetData>
    <row r="1" spans="1:19" s="103" customFormat="1" ht="17.100000000000001" customHeight="1" thickBot="1" x14ac:dyDescent="0.2">
      <c r="A1" s="103" t="s">
        <v>893</v>
      </c>
      <c r="B1" s="108"/>
      <c r="C1" s="109"/>
      <c r="D1" s="109"/>
      <c r="E1" s="109"/>
      <c r="F1" s="109"/>
      <c r="G1" s="109"/>
      <c r="H1" s="109"/>
      <c r="I1" s="109"/>
      <c r="J1" s="109"/>
      <c r="K1" s="109"/>
      <c r="L1" s="109"/>
      <c r="M1" s="109"/>
      <c r="N1" s="109"/>
      <c r="O1" s="109"/>
      <c r="P1" s="109"/>
      <c r="Q1" s="109"/>
      <c r="R1" s="109"/>
      <c r="S1" s="109"/>
    </row>
    <row r="2" spans="1:19" s="110" customFormat="1" ht="12.95" customHeight="1" x14ac:dyDescent="0.15">
      <c r="A2" s="281" t="s">
        <v>894</v>
      </c>
      <c r="B2" s="284" t="s">
        <v>895</v>
      </c>
      <c r="C2" s="287" t="s">
        <v>896</v>
      </c>
      <c r="D2" s="284" t="s">
        <v>897</v>
      </c>
      <c r="E2" s="275" t="s">
        <v>898</v>
      </c>
      <c r="F2" s="275"/>
      <c r="G2" s="275"/>
      <c r="H2" s="275" t="s">
        <v>899</v>
      </c>
      <c r="I2" s="275"/>
      <c r="J2" s="275"/>
      <c r="K2" s="275"/>
      <c r="L2" s="275"/>
      <c r="M2" s="275"/>
      <c r="N2" s="275" t="s">
        <v>900</v>
      </c>
      <c r="O2" s="275"/>
      <c r="P2" s="275"/>
      <c r="Q2" s="275"/>
      <c r="R2" s="275"/>
      <c r="S2" s="276"/>
    </row>
    <row r="3" spans="1:19" s="110" customFormat="1" ht="12.95" customHeight="1" x14ac:dyDescent="0.15">
      <c r="A3" s="282"/>
      <c r="B3" s="285"/>
      <c r="C3" s="288"/>
      <c r="D3" s="285"/>
      <c r="E3" s="111" t="s">
        <v>901</v>
      </c>
      <c r="F3" s="111" t="s">
        <v>902</v>
      </c>
      <c r="G3" s="111" t="s">
        <v>903</v>
      </c>
      <c r="H3" s="273" t="s">
        <v>904</v>
      </c>
      <c r="I3" s="273"/>
      <c r="J3" s="273" t="s">
        <v>905</v>
      </c>
      <c r="K3" s="273"/>
      <c r="L3" s="277" t="s">
        <v>906</v>
      </c>
      <c r="M3" s="278"/>
      <c r="N3" s="277" t="s">
        <v>1128</v>
      </c>
      <c r="O3" s="278"/>
      <c r="P3" s="273" t="s">
        <v>907</v>
      </c>
      <c r="Q3" s="273"/>
      <c r="R3" s="273"/>
      <c r="S3" s="274"/>
    </row>
    <row r="4" spans="1:19" s="110" customFormat="1" ht="12.95" customHeight="1" x14ac:dyDescent="0.15">
      <c r="A4" s="282"/>
      <c r="B4" s="285"/>
      <c r="C4" s="288"/>
      <c r="D4" s="285"/>
      <c r="E4" s="111" t="s">
        <v>908</v>
      </c>
      <c r="F4" s="111" t="s">
        <v>909</v>
      </c>
      <c r="G4" s="111" t="s">
        <v>910</v>
      </c>
      <c r="H4" s="279" t="s">
        <v>916</v>
      </c>
      <c r="I4" s="279" t="s">
        <v>880</v>
      </c>
      <c r="J4" s="279" t="s">
        <v>882</v>
      </c>
      <c r="K4" s="279" t="s">
        <v>880</v>
      </c>
      <c r="L4" s="279" t="s">
        <v>882</v>
      </c>
      <c r="M4" s="279" t="s">
        <v>880</v>
      </c>
      <c r="N4" s="279" t="s">
        <v>882</v>
      </c>
      <c r="O4" s="279" t="s">
        <v>880</v>
      </c>
      <c r="P4" s="273" t="s">
        <v>888</v>
      </c>
      <c r="Q4" s="273"/>
      <c r="R4" s="273" t="s">
        <v>890</v>
      </c>
      <c r="S4" s="274"/>
    </row>
    <row r="5" spans="1:19" s="110" customFormat="1" ht="12.95" customHeight="1" x14ac:dyDescent="0.15">
      <c r="A5" s="283"/>
      <c r="B5" s="286"/>
      <c r="C5" s="289" t="s">
        <v>911</v>
      </c>
      <c r="D5" s="286"/>
      <c r="E5" s="112"/>
      <c r="F5" s="113" t="s">
        <v>912</v>
      </c>
      <c r="G5" s="113"/>
      <c r="H5" s="280"/>
      <c r="I5" s="280"/>
      <c r="J5" s="280"/>
      <c r="K5" s="280"/>
      <c r="L5" s="280"/>
      <c r="M5" s="280"/>
      <c r="N5" s="280"/>
      <c r="O5" s="280"/>
      <c r="P5" s="114" t="s">
        <v>882</v>
      </c>
      <c r="Q5" s="114" t="s">
        <v>880</v>
      </c>
      <c r="R5" s="114" t="s">
        <v>882</v>
      </c>
      <c r="S5" s="115" t="s">
        <v>880</v>
      </c>
    </row>
    <row r="6" spans="1:19" s="119" customFormat="1" ht="17.45" customHeight="1" x14ac:dyDescent="0.15">
      <c r="A6" s="126">
        <v>1</v>
      </c>
      <c r="B6" s="128"/>
      <c r="C6" s="129"/>
      <c r="D6" s="130"/>
      <c r="E6" s="116"/>
      <c r="F6" s="116"/>
      <c r="G6" s="116"/>
      <c r="H6" s="117" t="s">
        <v>42</v>
      </c>
      <c r="I6" s="117" t="s">
        <v>42</v>
      </c>
      <c r="J6" s="117" t="s">
        <v>42</v>
      </c>
      <c r="K6" s="117" t="s">
        <v>42</v>
      </c>
      <c r="L6" s="117" t="s">
        <v>42</v>
      </c>
      <c r="M6" s="117" t="s">
        <v>42</v>
      </c>
      <c r="N6" s="117" t="s">
        <v>42</v>
      </c>
      <c r="O6" s="117" t="s">
        <v>42</v>
      </c>
      <c r="P6" s="117" t="s">
        <v>42</v>
      </c>
      <c r="Q6" s="117" t="s">
        <v>42</v>
      </c>
      <c r="R6" s="117" t="s">
        <v>42</v>
      </c>
      <c r="S6" s="118" t="s">
        <v>42</v>
      </c>
    </row>
    <row r="7" spans="1:19" s="119" customFormat="1" ht="17.45" customHeight="1" x14ac:dyDescent="0.15">
      <c r="A7" s="126">
        <v>2</v>
      </c>
      <c r="B7" s="128"/>
      <c r="C7" s="129"/>
      <c r="D7" s="130"/>
      <c r="E7" s="116"/>
      <c r="F7" s="116"/>
      <c r="G7" s="116"/>
      <c r="H7" s="117" t="s">
        <v>42</v>
      </c>
      <c r="I7" s="117" t="s">
        <v>42</v>
      </c>
      <c r="J7" s="117" t="s">
        <v>42</v>
      </c>
      <c r="K7" s="117" t="s">
        <v>42</v>
      </c>
      <c r="L7" s="117" t="s">
        <v>42</v>
      </c>
      <c r="M7" s="117" t="s">
        <v>42</v>
      </c>
      <c r="N7" s="117" t="s">
        <v>42</v>
      </c>
      <c r="O7" s="117" t="s">
        <v>42</v>
      </c>
      <c r="P7" s="117" t="s">
        <v>42</v>
      </c>
      <c r="Q7" s="117" t="s">
        <v>42</v>
      </c>
      <c r="R7" s="117" t="s">
        <v>42</v>
      </c>
      <c r="S7" s="118" t="s">
        <v>42</v>
      </c>
    </row>
    <row r="8" spans="1:19" s="119" customFormat="1" ht="17.45" customHeight="1" x14ac:dyDescent="0.15">
      <c r="A8" s="126">
        <v>3</v>
      </c>
      <c r="B8" s="128"/>
      <c r="C8" s="129"/>
      <c r="D8" s="130"/>
      <c r="E8" s="116"/>
      <c r="F8" s="116"/>
      <c r="G8" s="116"/>
      <c r="H8" s="117" t="s">
        <v>42</v>
      </c>
      <c r="I8" s="117" t="s">
        <v>42</v>
      </c>
      <c r="J8" s="117" t="s">
        <v>42</v>
      </c>
      <c r="K8" s="117" t="s">
        <v>42</v>
      </c>
      <c r="L8" s="117" t="s">
        <v>42</v>
      </c>
      <c r="M8" s="117" t="s">
        <v>42</v>
      </c>
      <c r="N8" s="117" t="s">
        <v>42</v>
      </c>
      <c r="O8" s="117" t="s">
        <v>42</v>
      </c>
      <c r="P8" s="117" t="s">
        <v>42</v>
      </c>
      <c r="Q8" s="117" t="s">
        <v>42</v>
      </c>
      <c r="R8" s="117" t="s">
        <v>42</v>
      </c>
      <c r="S8" s="118" t="s">
        <v>42</v>
      </c>
    </row>
    <row r="9" spans="1:19" s="119" customFormat="1" ht="17.45" customHeight="1" x14ac:dyDescent="0.15">
      <c r="A9" s="126">
        <v>4</v>
      </c>
      <c r="B9" s="128"/>
      <c r="C9" s="129"/>
      <c r="D9" s="130"/>
      <c r="E9" s="116"/>
      <c r="F9" s="116"/>
      <c r="G9" s="116"/>
      <c r="H9" s="117" t="s">
        <v>42</v>
      </c>
      <c r="I9" s="117" t="s">
        <v>42</v>
      </c>
      <c r="J9" s="117" t="s">
        <v>42</v>
      </c>
      <c r="K9" s="117" t="s">
        <v>42</v>
      </c>
      <c r="L9" s="117" t="s">
        <v>42</v>
      </c>
      <c r="M9" s="117" t="s">
        <v>42</v>
      </c>
      <c r="N9" s="117" t="s">
        <v>42</v>
      </c>
      <c r="O9" s="117" t="s">
        <v>42</v>
      </c>
      <c r="P9" s="117" t="s">
        <v>42</v>
      </c>
      <c r="Q9" s="117" t="s">
        <v>42</v>
      </c>
      <c r="R9" s="117" t="s">
        <v>42</v>
      </c>
      <c r="S9" s="118" t="s">
        <v>42</v>
      </c>
    </row>
    <row r="10" spans="1:19" s="119" customFormat="1" ht="17.45" customHeight="1" x14ac:dyDescent="0.15">
      <c r="A10" s="126">
        <v>5</v>
      </c>
      <c r="B10" s="128"/>
      <c r="C10" s="129"/>
      <c r="D10" s="130"/>
      <c r="E10" s="116"/>
      <c r="F10" s="116"/>
      <c r="G10" s="116"/>
      <c r="H10" s="117" t="s">
        <v>42</v>
      </c>
      <c r="I10" s="117" t="s">
        <v>42</v>
      </c>
      <c r="J10" s="117" t="s">
        <v>42</v>
      </c>
      <c r="K10" s="117" t="s">
        <v>42</v>
      </c>
      <c r="L10" s="117" t="s">
        <v>42</v>
      </c>
      <c r="M10" s="117" t="s">
        <v>42</v>
      </c>
      <c r="N10" s="117" t="s">
        <v>42</v>
      </c>
      <c r="O10" s="117" t="s">
        <v>42</v>
      </c>
      <c r="P10" s="117" t="s">
        <v>42</v>
      </c>
      <c r="Q10" s="117" t="s">
        <v>42</v>
      </c>
      <c r="R10" s="117" t="s">
        <v>42</v>
      </c>
      <c r="S10" s="118" t="s">
        <v>42</v>
      </c>
    </row>
    <row r="11" spans="1:19" s="119" customFormat="1" ht="17.45" customHeight="1" x14ac:dyDescent="0.15">
      <c r="A11" s="126">
        <v>6</v>
      </c>
      <c r="B11" s="128"/>
      <c r="C11" s="129"/>
      <c r="D11" s="130"/>
      <c r="E11" s="116"/>
      <c r="F11" s="116"/>
      <c r="G11" s="116"/>
      <c r="H11" s="117" t="s">
        <v>42</v>
      </c>
      <c r="I11" s="117" t="s">
        <v>42</v>
      </c>
      <c r="J11" s="117" t="s">
        <v>42</v>
      </c>
      <c r="K11" s="117" t="s">
        <v>42</v>
      </c>
      <c r="L11" s="117" t="s">
        <v>42</v>
      </c>
      <c r="M11" s="117" t="s">
        <v>42</v>
      </c>
      <c r="N11" s="117" t="s">
        <v>42</v>
      </c>
      <c r="O11" s="117" t="s">
        <v>42</v>
      </c>
      <c r="P11" s="117" t="s">
        <v>42</v>
      </c>
      <c r="Q11" s="117" t="s">
        <v>42</v>
      </c>
      <c r="R11" s="117" t="s">
        <v>42</v>
      </c>
      <c r="S11" s="118" t="s">
        <v>42</v>
      </c>
    </row>
    <row r="12" spans="1:19" s="119" customFormat="1" ht="17.45" customHeight="1" x14ac:dyDescent="0.15">
      <c r="A12" s="126">
        <v>7</v>
      </c>
      <c r="B12" s="128"/>
      <c r="C12" s="129"/>
      <c r="D12" s="130"/>
      <c r="E12" s="116"/>
      <c r="F12" s="116"/>
      <c r="G12" s="116"/>
      <c r="H12" s="117" t="s">
        <v>42</v>
      </c>
      <c r="I12" s="117" t="s">
        <v>42</v>
      </c>
      <c r="J12" s="117" t="s">
        <v>42</v>
      </c>
      <c r="K12" s="117" t="s">
        <v>42</v>
      </c>
      <c r="L12" s="117" t="s">
        <v>42</v>
      </c>
      <c r="M12" s="117" t="s">
        <v>42</v>
      </c>
      <c r="N12" s="117" t="s">
        <v>42</v>
      </c>
      <c r="O12" s="117" t="s">
        <v>42</v>
      </c>
      <c r="P12" s="117" t="s">
        <v>42</v>
      </c>
      <c r="Q12" s="117" t="s">
        <v>42</v>
      </c>
      <c r="R12" s="117" t="s">
        <v>42</v>
      </c>
      <c r="S12" s="118" t="s">
        <v>42</v>
      </c>
    </row>
    <row r="13" spans="1:19" s="119" customFormat="1" ht="17.45" customHeight="1" x14ac:dyDescent="0.15">
      <c r="A13" s="126">
        <v>8</v>
      </c>
      <c r="B13" s="128"/>
      <c r="C13" s="129"/>
      <c r="D13" s="130"/>
      <c r="E13" s="116"/>
      <c r="F13" s="116"/>
      <c r="G13" s="116"/>
      <c r="H13" s="117" t="s">
        <v>42</v>
      </c>
      <c r="I13" s="117" t="s">
        <v>42</v>
      </c>
      <c r="J13" s="117" t="s">
        <v>42</v>
      </c>
      <c r="K13" s="117" t="s">
        <v>42</v>
      </c>
      <c r="L13" s="117" t="s">
        <v>42</v>
      </c>
      <c r="M13" s="117" t="s">
        <v>42</v>
      </c>
      <c r="N13" s="117" t="s">
        <v>42</v>
      </c>
      <c r="O13" s="117" t="s">
        <v>42</v>
      </c>
      <c r="P13" s="117" t="s">
        <v>42</v>
      </c>
      <c r="Q13" s="117" t="s">
        <v>42</v>
      </c>
      <c r="R13" s="117" t="s">
        <v>42</v>
      </c>
      <c r="S13" s="118" t="s">
        <v>42</v>
      </c>
    </row>
    <row r="14" spans="1:19" s="119" customFormat="1" ht="17.45" customHeight="1" x14ac:dyDescent="0.15">
      <c r="A14" s="126">
        <v>9</v>
      </c>
      <c r="B14" s="128"/>
      <c r="C14" s="129"/>
      <c r="D14" s="130"/>
      <c r="E14" s="116"/>
      <c r="F14" s="116"/>
      <c r="G14" s="116"/>
      <c r="H14" s="117" t="s">
        <v>42</v>
      </c>
      <c r="I14" s="117" t="s">
        <v>42</v>
      </c>
      <c r="J14" s="117" t="s">
        <v>42</v>
      </c>
      <c r="K14" s="117" t="s">
        <v>42</v>
      </c>
      <c r="L14" s="117" t="s">
        <v>42</v>
      </c>
      <c r="M14" s="117" t="s">
        <v>42</v>
      </c>
      <c r="N14" s="117" t="s">
        <v>42</v>
      </c>
      <c r="O14" s="117" t="s">
        <v>42</v>
      </c>
      <c r="P14" s="117" t="s">
        <v>42</v>
      </c>
      <c r="Q14" s="117" t="s">
        <v>42</v>
      </c>
      <c r="R14" s="117" t="s">
        <v>42</v>
      </c>
      <c r="S14" s="118" t="s">
        <v>42</v>
      </c>
    </row>
    <row r="15" spans="1:19" s="119" customFormat="1" ht="17.45" customHeight="1" x14ac:dyDescent="0.15">
      <c r="A15" s="126">
        <v>10</v>
      </c>
      <c r="B15" s="128"/>
      <c r="C15" s="129"/>
      <c r="D15" s="130"/>
      <c r="E15" s="116"/>
      <c r="F15" s="116"/>
      <c r="G15" s="116"/>
      <c r="H15" s="117" t="s">
        <v>42</v>
      </c>
      <c r="I15" s="117" t="s">
        <v>42</v>
      </c>
      <c r="J15" s="117" t="s">
        <v>42</v>
      </c>
      <c r="K15" s="117" t="s">
        <v>42</v>
      </c>
      <c r="L15" s="117" t="s">
        <v>42</v>
      </c>
      <c r="M15" s="117" t="s">
        <v>42</v>
      </c>
      <c r="N15" s="117" t="s">
        <v>42</v>
      </c>
      <c r="O15" s="117" t="s">
        <v>42</v>
      </c>
      <c r="P15" s="117" t="s">
        <v>42</v>
      </c>
      <c r="Q15" s="117" t="s">
        <v>42</v>
      </c>
      <c r="R15" s="117" t="s">
        <v>42</v>
      </c>
      <c r="S15" s="118" t="s">
        <v>42</v>
      </c>
    </row>
    <row r="16" spans="1:19" s="119" customFormat="1" ht="17.45" customHeight="1" x14ac:dyDescent="0.15">
      <c r="A16" s="126">
        <v>11</v>
      </c>
      <c r="B16" s="128"/>
      <c r="C16" s="129"/>
      <c r="D16" s="130"/>
      <c r="E16" s="116"/>
      <c r="F16" s="116"/>
      <c r="G16" s="116"/>
      <c r="H16" s="117" t="s">
        <v>42</v>
      </c>
      <c r="I16" s="117" t="s">
        <v>42</v>
      </c>
      <c r="J16" s="117" t="s">
        <v>42</v>
      </c>
      <c r="K16" s="117" t="s">
        <v>42</v>
      </c>
      <c r="L16" s="117" t="s">
        <v>42</v>
      </c>
      <c r="M16" s="117" t="s">
        <v>42</v>
      </c>
      <c r="N16" s="117" t="s">
        <v>42</v>
      </c>
      <c r="O16" s="117" t="s">
        <v>42</v>
      </c>
      <c r="P16" s="117" t="s">
        <v>42</v>
      </c>
      <c r="Q16" s="117" t="s">
        <v>42</v>
      </c>
      <c r="R16" s="117" t="s">
        <v>42</v>
      </c>
      <c r="S16" s="118" t="s">
        <v>42</v>
      </c>
    </row>
    <row r="17" spans="1:19" s="119" customFormat="1" ht="17.45" customHeight="1" x14ac:dyDescent="0.15">
      <c r="A17" s="126">
        <v>12</v>
      </c>
      <c r="B17" s="128"/>
      <c r="C17" s="129"/>
      <c r="D17" s="130"/>
      <c r="E17" s="116"/>
      <c r="F17" s="116"/>
      <c r="G17" s="116"/>
      <c r="H17" s="117" t="s">
        <v>42</v>
      </c>
      <c r="I17" s="117" t="s">
        <v>42</v>
      </c>
      <c r="J17" s="117" t="s">
        <v>42</v>
      </c>
      <c r="K17" s="117" t="s">
        <v>42</v>
      </c>
      <c r="L17" s="117" t="s">
        <v>42</v>
      </c>
      <c r="M17" s="117" t="s">
        <v>42</v>
      </c>
      <c r="N17" s="117" t="s">
        <v>42</v>
      </c>
      <c r="O17" s="117" t="s">
        <v>42</v>
      </c>
      <c r="P17" s="117" t="s">
        <v>42</v>
      </c>
      <c r="Q17" s="117" t="s">
        <v>42</v>
      </c>
      <c r="R17" s="117" t="s">
        <v>42</v>
      </c>
      <c r="S17" s="118" t="s">
        <v>42</v>
      </c>
    </row>
    <row r="18" spans="1:19" s="119" customFormat="1" ht="17.45" customHeight="1" x14ac:dyDescent="0.15">
      <c r="A18" s="126">
        <v>13</v>
      </c>
      <c r="B18" s="128"/>
      <c r="C18" s="129"/>
      <c r="D18" s="130"/>
      <c r="E18" s="116"/>
      <c r="F18" s="116"/>
      <c r="G18" s="116"/>
      <c r="H18" s="117" t="s">
        <v>42</v>
      </c>
      <c r="I18" s="117" t="s">
        <v>42</v>
      </c>
      <c r="J18" s="117" t="s">
        <v>42</v>
      </c>
      <c r="K18" s="117" t="s">
        <v>42</v>
      </c>
      <c r="L18" s="117" t="s">
        <v>42</v>
      </c>
      <c r="M18" s="117" t="s">
        <v>42</v>
      </c>
      <c r="N18" s="117" t="s">
        <v>42</v>
      </c>
      <c r="O18" s="117" t="s">
        <v>42</v>
      </c>
      <c r="P18" s="117" t="s">
        <v>42</v>
      </c>
      <c r="Q18" s="117" t="s">
        <v>42</v>
      </c>
      <c r="R18" s="117" t="s">
        <v>42</v>
      </c>
      <c r="S18" s="118" t="s">
        <v>42</v>
      </c>
    </row>
    <row r="19" spans="1:19" s="119" customFormat="1" ht="17.45" customHeight="1" x14ac:dyDescent="0.15">
      <c r="A19" s="126">
        <v>14</v>
      </c>
      <c r="B19" s="128"/>
      <c r="C19" s="129"/>
      <c r="D19" s="130"/>
      <c r="E19" s="116"/>
      <c r="F19" s="116"/>
      <c r="G19" s="116"/>
      <c r="H19" s="117" t="s">
        <v>42</v>
      </c>
      <c r="I19" s="117" t="s">
        <v>42</v>
      </c>
      <c r="J19" s="117" t="s">
        <v>42</v>
      </c>
      <c r="K19" s="117" t="s">
        <v>42</v>
      </c>
      <c r="L19" s="117" t="s">
        <v>42</v>
      </c>
      <c r="M19" s="117" t="s">
        <v>42</v>
      </c>
      <c r="N19" s="117" t="s">
        <v>42</v>
      </c>
      <c r="O19" s="117" t="s">
        <v>42</v>
      </c>
      <c r="P19" s="117" t="s">
        <v>42</v>
      </c>
      <c r="Q19" s="117" t="s">
        <v>42</v>
      </c>
      <c r="R19" s="117" t="s">
        <v>42</v>
      </c>
      <c r="S19" s="118" t="s">
        <v>42</v>
      </c>
    </row>
    <row r="20" spans="1:19" s="119" customFormat="1" ht="17.45" customHeight="1" x14ac:dyDescent="0.15">
      <c r="A20" s="126">
        <v>15</v>
      </c>
      <c r="B20" s="128"/>
      <c r="C20" s="129"/>
      <c r="D20" s="130"/>
      <c r="E20" s="116"/>
      <c r="F20" s="116"/>
      <c r="G20" s="116"/>
      <c r="H20" s="117" t="s">
        <v>42</v>
      </c>
      <c r="I20" s="117" t="s">
        <v>42</v>
      </c>
      <c r="J20" s="117" t="s">
        <v>42</v>
      </c>
      <c r="K20" s="117" t="s">
        <v>42</v>
      </c>
      <c r="L20" s="117" t="s">
        <v>42</v>
      </c>
      <c r="M20" s="117" t="s">
        <v>42</v>
      </c>
      <c r="N20" s="117" t="s">
        <v>42</v>
      </c>
      <c r="O20" s="117" t="s">
        <v>42</v>
      </c>
      <c r="P20" s="117" t="s">
        <v>42</v>
      </c>
      <c r="Q20" s="117" t="s">
        <v>42</v>
      </c>
      <c r="R20" s="117" t="s">
        <v>42</v>
      </c>
      <c r="S20" s="118" t="s">
        <v>42</v>
      </c>
    </row>
    <row r="21" spans="1:19" s="119" customFormat="1" ht="17.45" customHeight="1" x14ac:dyDescent="0.15">
      <c r="A21" s="126">
        <v>16</v>
      </c>
      <c r="B21" s="128"/>
      <c r="C21" s="129"/>
      <c r="D21" s="130"/>
      <c r="E21" s="116"/>
      <c r="F21" s="116"/>
      <c r="G21" s="116"/>
      <c r="H21" s="117" t="s">
        <v>42</v>
      </c>
      <c r="I21" s="117" t="s">
        <v>42</v>
      </c>
      <c r="J21" s="117" t="s">
        <v>42</v>
      </c>
      <c r="K21" s="117" t="s">
        <v>42</v>
      </c>
      <c r="L21" s="117" t="s">
        <v>42</v>
      </c>
      <c r="M21" s="117" t="s">
        <v>42</v>
      </c>
      <c r="N21" s="117" t="s">
        <v>42</v>
      </c>
      <c r="O21" s="117" t="s">
        <v>42</v>
      </c>
      <c r="P21" s="117" t="s">
        <v>42</v>
      </c>
      <c r="Q21" s="117" t="s">
        <v>42</v>
      </c>
      <c r="R21" s="117" t="s">
        <v>42</v>
      </c>
      <c r="S21" s="118" t="s">
        <v>42</v>
      </c>
    </row>
    <row r="22" spans="1:19" s="119" customFormat="1" ht="17.45" customHeight="1" x14ac:dyDescent="0.15">
      <c r="A22" s="126">
        <v>17</v>
      </c>
      <c r="B22" s="128"/>
      <c r="C22" s="129"/>
      <c r="D22" s="130"/>
      <c r="E22" s="116"/>
      <c r="F22" s="116"/>
      <c r="G22" s="116"/>
      <c r="H22" s="117" t="s">
        <v>42</v>
      </c>
      <c r="I22" s="117" t="s">
        <v>42</v>
      </c>
      <c r="J22" s="117" t="s">
        <v>42</v>
      </c>
      <c r="K22" s="117" t="s">
        <v>42</v>
      </c>
      <c r="L22" s="117" t="s">
        <v>42</v>
      </c>
      <c r="M22" s="117" t="s">
        <v>42</v>
      </c>
      <c r="N22" s="117" t="s">
        <v>42</v>
      </c>
      <c r="O22" s="117" t="s">
        <v>42</v>
      </c>
      <c r="P22" s="117" t="s">
        <v>42</v>
      </c>
      <c r="Q22" s="117" t="s">
        <v>42</v>
      </c>
      <c r="R22" s="117" t="s">
        <v>42</v>
      </c>
      <c r="S22" s="118" t="s">
        <v>42</v>
      </c>
    </row>
    <row r="23" spans="1:19" s="119" customFormat="1" ht="17.45" customHeight="1" x14ac:dyDescent="0.15">
      <c r="A23" s="126">
        <v>18</v>
      </c>
      <c r="B23" s="128"/>
      <c r="C23" s="129"/>
      <c r="D23" s="130"/>
      <c r="E23" s="116"/>
      <c r="F23" s="116"/>
      <c r="G23" s="116"/>
      <c r="H23" s="117" t="s">
        <v>42</v>
      </c>
      <c r="I23" s="117" t="s">
        <v>42</v>
      </c>
      <c r="J23" s="117" t="s">
        <v>42</v>
      </c>
      <c r="K23" s="117" t="s">
        <v>42</v>
      </c>
      <c r="L23" s="117" t="s">
        <v>42</v>
      </c>
      <c r="M23" s="117" t="s">
        <v>42</v>
      </c>
      <c r="N23" s="117" t="s">
        <v>42</v>
      </c>
      <c r="O23" s="117" t="s">
        <v>42</v>
      </c>
      <c r="P23" s="117" t="s">
        <v>42</v>
      </c>
      <c r="Q23" s="117" t="s">
        <v>42</v>
      </c>
      <c r="R23" s="117" t="s">
        <v>42</v>
      </c>
      <c r="S23" s="118" t="s">
        <v>42</v>
      </c>
    </row>
    <row r="24" spans="1:19" s="119" customFormat="1" ht="17.45" customHeight="1" x14ac:dyDescent="0.15">
      <c r="A24" s="126">
        <v>19</v>
      </c>
      <c r="B24" s="128"/>
      <c r="C24" s="129"/>
      <c r="D24" s="130"/>
      <c r="E24" s="116"/>
      <c r="F24" s="116"/>
      <c r="G24" s="116"/>
      <c r="H24" s="117" t="s">
        <v>42</v>
      </c>
      <c r="I24" s="117" t="s">
        <v>42</v>
      </c>
      <c r="J24" s="117" t="s">
        <v>42</v>
      </c>
      <c r="K24" s="117" t="s">
        <v>42</v>
      </c>
      <c r="L24" s="117" t="s">
        <v>42</v>
      </c>
      <c r="M24" s="117" t="s">
        <v>42</v>
      </c>
      <c r="N24" s="117" t="s">
        <v>42</v>
      </c>
      <c r="O24" s="117" t="s">
        <v>42</v>
      </c>
      <c r="P24" s="117" t="s">
        <v>42</v>
      </c>
      <c r="Q24" s="117" t="s">
        <v>42</v>
      </c>
      <c r="R24" s="117" t="s">
        <v>42</v>
      </c>
      <c r="S24" s="118" t="s">
        <v>42</v>
      </c>
    </row>
    <row r="25" spans="1:19" s="119" customFormat="1" ht="17.45" customHeight="1" x14ac:dyDescent="0.15">
      <c r="A25" s="126">
        <v>20</v>
      </c>
      <c r="B25" s="128"/>
      <c r="C25" s="129"/>
      <c r="D25" s="130"/>
      <c r="E25" s="116"/>
      <c r="F25" s="116"/>
      <c r="G25" s="116"/>
      <c r="H25" s="117" t="s">
        <v>42</v>
      </c>
      <c r="I25" s="117" t="s">
        <v>42</v>
      </c>
      <c r="J25" s="117" t="s">
        <v>42</v>
      </c>
      <c r="K25" s="117" t="s">
        <v>42</v>
      </c>
      <c r="L25" s="117" t="s">
        <v>42</v>
      </c>
      <c r="M25" s="117" t="s">
        <v>42</v>
      </c>
      <c r="N25" s="117" t="s">
        <v>42</v>
      </c>
      <c r="O25" s="117" t="s">
        <v>42</v>
      </c>
      <c r="P25" s="117" t="s">
        <v>42</v>
      </c>
      <c r="Q25" s="117" t="s">
        <v>42</v>
      </c>
      <c r="R25" s="117" t="s">
        <v>42</v>
      </c>
      <c r="S25" s="118" t="s">
        <v>42</v>
      </c>
    </row>
    <row r="26" spans="1:19" s="119" customFormat="1" ht="17.45" customHeight="1" x14ac:dyDescent="0.15">
      <c r="A26" s="126">
        <v>21</v>
      </c>
      <c r="B26" s="128"/>
      <c r="C26" s="129"/>
      <c r="D26" s="130"/>
      <c r="E26" s="116"/>
      <c r="F26" s="116"/>
      <c r="G26" s="116"/>
      <c r="H26" s="117" t="s">
        <v>42</v>
      </c>
      <c r="I26" s="117" t="s">
        <v>42</v>
      </c>
      <c r="J26" s="117" t="s">
        <v>42</v>
      </c>
      <c r="K26" s="117" t="s">
        <v>42</v>
      </c>
      <c r="L26" s="117" t="s">
        <v>42</v>
      </c>
      <c r="M26" s="117" t="s">
        <v>42</v>
      </c>
      <c r="N26" s="117" t="s">
        <v>42</v>
      </c>
      <c r="O26" s="117" t="s">
        <v>42</v>
      </c>
      <c r="P26" s="117" t="s">
        <v>42</v>
      </c>
      <c r="Q26" s="117" t="s">
        <v>42</v>
      </c>
      <c r="R26" s="117" t="s">
        <v>42</v>
      </c>
      <c r="S26" s="118" t="s">
        <v>42</v>
      </c>
    </row>
    <row r="27" spans="1:19" s="119" customFormat="1" ht="17.45" customHeight="1" x14ac:dyDescent="0.15">
      <c r="A27" s="126">
        <v>22</v>
      </c>
      <c r="B27" s="128"/>
      <c r="C27" s="129"/>
      <c r="D27" s="130"/>
      <c r="E27" s="116"/>
      <c r="F27" s="116"/>
      <c r="G27" s="116"/>
      <c r="H27" s="117" t="s">
        <v>42</v>
      </c>
      <c r="I27" s="117" t="s">
        <v>42</v>
      </c>
      <c r="J27" s="117" t="s">
        <v>42</v>
      </c>
      <c r="K27" s="117" t="s">
        <v>42</v>
      </c>
      <c r="L27" s="117" t="s">
        <v>42</v>
      </c>
      <c r="M27" s="117" t="s">
        <v>42</v>
      </c>
      <c r="N27" s="117" t="s">
        <v>42</v>
      </c>
      <c r="O27" s="117" t="s">
        <v>42</v>
      </c>
      <c r="P27" s="117" t="s">
        <v>42</v>
      </c>
      <c r="Q27" s="117" t="s">
        <v>42</v>
      </c>
      <c r="R27" s="117" t="s">
        <v>42</v>
      </c>
      <c r="S27" s="118" t="s">
        <v>42</v>
      </c>
    </row>
    <row r="28" spans="1:19" s="119" customFormat="1" ht="17.45" customHeight="1" x14ac:dyDescent="0.15">
      <c r="A28" s="126">
        <v>23</v>
      </c>
      <c r="B28" s="128"/>
      <c r="C28" s="129"/>
      <c r="D28" s="130"/>
      <c r="E28" s="116"/>
      <c r="F28" s="116"/>
      <c r="G28" s="116"/>
      <c r="H28" s="117" t="s">
        <v>42</v>
      </c>
      <c r="I28" s="117" t="s">
        <v>42</v>
      </c>
      <c r="J28" s="117" t="s">
        <v>42</v>
      </c>
      <c r="K28" s="117" t="s">
        <v>42</v>
      </c>
      <c r="L28" s="117" t="s">
        <v>42</v>
      </c>
      <c r="M28" s="117" t="s">
        <v>42</v>
      </c>
      <c r="N28" s="117" t="s">
        <v>42</v>
      </c>
      <c r="O28" s="117" t="s">
        <v>42</v>
      </c>
      <c r="P28" s="117" t="s">
        <v>42</v>
      </c>
      <c r="Q28" s="117" t="s">
        <v>42</v>
      </c>
      <c r="R28" s="117" t="s">
        <v>42</v>
      </c>
      <c r="S28" s="118" t="s">
        <v>42</v>
      </c>
    </row>
    <row r="29" spans="1:19" s="119" customFormat="1" ht="17.45" customHeight="1" x14ac:dyDescent="0.15">
      <c r="A29" s="126">
        <v>24</v>
      </c>
      <c r="B29" s="128"/>
      <c r="C29" s="129"/>
      <c r="D29" s="130"/>
      <c r="E29" s="116"/>
      <c r="F29" s="116"/>
      <c r="G29" s="116"/>
      <c r="H29" s="117" t="s">
        <v>42</v>
      </c>
      <c r="I29" s="117" t="s">
        <v>42</v>
      </c>
      <c r="J29" s="117" t="s">
        <v>42</v>
      </c>
      <c r="K29" s="117" t="s">
        <v>42</v>
      </c>
      <c r="L29" s="117" t="s">
        <v>42</v>
      </c>
      <c r="M29" s="117" t="s">
        <v>42</v>
      </c>
      <c r="N29" s="117" t="s">
        <v>42</v>
      </c>
      <c r="O29" s="117" t="s">
        <v>42</v>
      </c>
      <c r="P29" s="117" t="s">
        <v>42</v>
      </c>
      <c r="Q29" s="117" t="s">
        <v>42</v>
      </c>
      <c r="R29" s="117" t="s">
        <v>42</v>
      </c>
      <c r="S29" s="118" t="s">
        <v>42</v>
      </c>
    </row>
    <row r="30" spans="1:19" s="119" customFormat="1" ht="17.45" customHeight="1" x14ac:dyDescent="0.15">
      <c r="A30" s="126">
        <v>25</v>
      </c>
      <c r="B30" s="128"/>
      <c r="C30" s="129"/>
      <c r="D30" s="130"/>
      <c r="E30" s="116"/>
      <c r="F30" s="116"/>
      <c r="G30" s="116"/>
      <c r="H30" s="117" t="s">
        <v>42</v>
      </c>
      <c r="I30" s="117" t="s">
        <v>42</v>
      </c>
      <c r="J30" s="117" t="s">
        <v>42</v>
      </c>
      <c r="K30" s="117" t="s">
        <v>42</v>
      </c>
      <c r="L30" s="117" t="s">
        <v>42</v>
      </c>
      <c r="M30" s="117" t="s">
        <v>42</v>
      </c>
      <c r="N30" s="117" t="s">
        <v>42</v>
      </c>
      <c r="O30" s="117" t="s">
        <v>42</v>
      </c>
      <c r="P30" s="117" t="s">
        <v>42</v>
      </c>
      <c r="Q30" s="117" t="s">
        <v>42</v>
      </c>
      <c r="R30" s="117" t="s">
        <v>42</v>
      </c>
      <c r="S30" s="118" t="s">
        <v>42</v>
      </c>
    </row>
    <row r="31" spans="1:19" s="119" customFormat="1" ht="17.45" customHeight="1" x14ac:dyDescent="0.15">
      <c r="A31" s="126">
        <v>26</v>
      </c>
      <c r="B31" s="128"/>
      <c r="C31" s="129"/>
      <c r="D31" s="130"/>
      <c r="E31" s="116"/>
      <c r="F31" s="116"/>
      <c r="G31" s="116"/>
      <c r="H31" s="117" t="s">
        <v>42</v>
      </c>
      <c r="I31" s="117" t="s">
        <v>42</v>
      </c>
      <c r="J31" s="117" t="s">
        <v>42</v>
      </c>
      <c r="K31" s="117" t="s">
        <v>42</v>
      </c>
      <c r="L31" s="117" t="s">
        <v>42</v>
      </c>
      <c r="M31" s="117" t="s">
        <v>42</v>
      </c>
      <c r="N31" s="117" t="s">
        <v>42</v>
      </c>
      <c r="O31" s="117" t="s">
        <v>42</v>
      </c>
      <c r="P31" s="117" t="s">
        <v>42</v>
      </c>
      <c r="Q31" s="117" t="s">
        <v>42</v>
      </c>
      <c r="R31" s="117" t="s">
        <v>42</v>
      </c>
      <c r="S31" s="118" t="s">
        <v>42</v>
      </c>
    </row>
    <row r="32" spans="1:19" s="119" customFormat="1" ht="17.45" customHeight="1" x14ac:dyDescent="0.15">
      <c r="A32" s="126">
        <v>27</v>
      </c>
      <c r="B32" s="128"/>
      <c r="C32" s="129"/>
      <c r="D32" s="130"/>
      <c r="E32" s="116"/>
      <c r="F32" s="116"/>
      <c r="G32" s="116"/>
      <c r="H32" s="117" t="s">
        <v>42</v>
      </c>
      <c r="I32" s="117" t="s">
        <v>42</v>
      </c>
      <c r="J32" s="117" t="s">
        <v>42</v>
      </c>
      <c r="K32" s="117" t="s">
        <v>42</v>
      </c>
      <c r="L32" s="117" t="s">
        <v>42</v>
      </c>
      <c r="M32" s="117" t="s">
        <v>42</v>
      </c>
      <c r="N32" s="117" t="s">
        <v>42</v>
      </c>
      <c r="O32" s="117" t="s">
        <v>42</v>
      </c>
      <c r="P32" s="117" t="s">
        <v>42</v>
      </c>
      <c r="Q32" s="117" t="s">
        <v>42</v>
      </c>
      <c r="R32" s="117" t="s">
        <v>42</v>
      </c>
      <c r="S32" s="118" t="s">
        <v>42</v>
      </c>
    </row>
    <row r="33" spans="1:19" s="119" customFormat="1" ht="17.45" customHeight="1" x14ac:dyDescent="0.15">
      <c r="A33" s="126">
        <v>28</v>
      </c>
      <c r="B33" s="128"/>
      <c r="C33" s="129"/>
      <c r="D33" s="130"/>
      <c r="E33" s="116"/>
      <c r="F33" s="116"/>
      <c r="G33" s="116"/>
      <c r="H33" s="117" t="s">
        <v>42</v>
      </c>
      <c r="I33" s="117" t="s">
        <v>42</v>
      </c>
      <c r="J33" s="117" t="s">
        <v>42</v>
      </c>
      <c r="K33" s="117" t="s">
        <v>42</v>
      </c>
      <c r="L33" s="117" t="s">
        <v>42</v>
      </c>
      <c r="M33" s="117" t="s">
        <v>42</v>
      </c>
      <c r="N33" s="117" t="s">
        <v>42</v>
      </c>
      <c r="O33" s="117" t="s">
        <v>42</v>
      </c>
      <c r="P33" s="117" t="s">
        <v>42</v>
      </c>
      <c r="Q33" s="117" t="s">
        <v>42</v>
      </c>
      <c r="R33" s="117" t="s">
        <v>42</v>
      </c>
      <c r="S33" s="118" t="s">
        <v>42</v>
      </c>
    </row>
    <row r="34" spans="1:19" s="119" customFormat="1" ht="17.45" customHeight="1" x14ac:dyDescent="0.15">
      <c r="A34" s="126">
        <v>29</v>
      </c>
      <c r="B34" s="128"/>
      <c r="C34" s="129"/>
      <c r="D34" s="130"/>
      <c r="E34" s="116"/>
      <c r="F34" s="116"/>
      <c r="G34" s="116"/>
      <c r="H34" s="117" t="s">
        <v>42</v>
      </c>
      <c r="I34" s="117" t="s">
        <v>42</v>
      </c>
      <c r="J34" s="117" t="s">
        <v>42</v>
      </c>
      <c r="K34" s="117" t="s">
        <v>42</v>
      </c>
      <c r="L34" s="117" t="s">
        <v>42</v>
      </c>
      <c r="M34" s="117" t="s">
        <v>42</v>
      </c>
      <c r="N34" s="117" t="s">
        <v>42</v>
      </c>
      <c r="O34" s="117" t="s">
        <v>42</v>
      </c>
      <c r="P34" s="117" t="s">
        <v>42</v>
      </c>
      <c r="Q34" s="117" t="s">
        <v>42</v>
      </c>
      <c r="R34" s="117" t="s">
        <v>42</v>
      </c>
      <c r="S34" s="118" t="s">
        <v>42</v>
      </c>
    </row>
    <row r="35" spans="1:19" s="119" customFormat="1" ht="17.45" customHeight="1" x14ac:dyDescent="0.15">
      <c r="A35" s="126">
        <v>30</v>
      </c>
      <c r="B35" s="128"/>
      <c r="C35" s="129"/>
      <c r="D35" s="130"/>
      <c r="E35" s="116"/>
      <c r="F35" s="116"/>
      <c r="G35" s="116"/>
      <c r="H35" s="117" t="s">
        <v>42</v>
      </c>
      <c r="I35" s="117" t="s">
        <v>42</v>
      </c>
      <c r="J35" s="117" t="s">
        <v>42</v>
      </c>
      <c r="K35" s="117" t="s">
        <v>42</v>
      </c>
      <c r="L35" s="117" t="s">
        <v>42</v>
      </c>
      <c r="M35" s="117" t="s">
        <v>42</v>
      </c>
      <c r="N35" s="117" t="s">
        <v>42</v>
      </c>
      <c r="O35" s="117" t="s">
        <v>42</v>
      </c>
      <c r="P35" s="117" t="s">
        <v>42</v>
      </c>
      <c r="Q35" s="117" t="s">
        <v>42</v>
      </c>
      <c r="R35" s="117" t="s">
        <v>42</v>
      </c>
      <c r="S35" s="118" t="s">
        <v>42</v>
      </c>
    </row>
    <row r="36" spans="1:19" s="119" customFormat="1" ht="17.45" customHeight="1" x14ac:dyDescent="0.15">
      <c r="A36" s="126">
        <v>31</v>
      </c>
      <c r="B36" s="128"/>
      <c r="C36" s="129"/>
      <c r="D36" s="130"/>
      <c r="E36" s="116"/>
      <c r="F36" s="116"/>
      <c r="G36" s="116"/>
      <c r="H36" s="117" t="s">
        <v>42</v>
      </c>
      <c r="I36" s="117" t="s">
        <v>42</v>
      </c>
      <c r="J36" s="117" t="s">
        <v>42</v>
      </c>
      <c r="K36" s="117" t="s">
        <v>42</v>
      </c>
      <c r="L36" s="117" t="s">
        <v>42</v>
      </c>
      <c r="M36" s="117" t="s">
        <v>42</v>
      </c>
      <c r="N36" s="117" t="s">
        <v>42</v>
      </c>
      <c r="O36" s="117" t="s">
        <v>42</v>
      </c>
      <c r="P36" s="117" t="s">
        <v>42</v>
      </c>
      <c r="Q36" s="117" t="s">
        <v>42</v>
      </c>
      <c r="R36" s="117" t="s">
        <v>42</v>
      </c>
      <c r="S36" s="118" t="s">
        <v>42</v>
      </c>
    </row>
    <row r="37" spans="1:19" s="119" customFormat="1" ht="17.45" customHeight="1" x14ac:dyDescent="0.15">
      <c r="A37" s="126">
        <v>32</v>
      </c>
      <c r="B37" s="128"/>
      <c r="C37" s="129"/>
      <c r="D37" s="130"/>
      <c r="E37" s="116"/>
      <c r="F37" s="116"/>
      <c r="G37" s="116"/>
      <c r="H37" s="117" t="s">
        <v>42</v>
      </c>
      <c r="I37" s="117" t="s">
        <v>42</v>
      </c>
      <c r="J37" s="117" t="s">
        <v>42</v>
      </c>
      <c r="K37" s="117" t="s">
        <v>42</v>
      </c>
      <c r="L37" s="117" t="s">
        <v>42</v>
      </c>
      <c r="M37" s="117" t="s">
        <v>42</v>
      </c>
      <c r="N37" s="117" t="s">
        <v>42</v>
      </c>
      <c r="O37" s="117" t="s">
        <v>42</v>
      </c>
      <c r="P37" s="117" t="s">
        <v>42</v>
      </c>
      <c r="Q37" s="117" t="s">
        <v>42</v>
      </c>
      <c r="R37" s="117" t="s">
        <v>42</v>
      </c>
      <c r="S37" s="118" t="s">
        <v>42</v>
      </c>
    </row>
    <row r="38" spans="1:19" s="119" customFormat="1" ht="17.45" customHeight="1" x14ac:dyDescent="0.15">
      <c r="A38" s="126">
        <v>33</v>
      </c>
      <c r="B38" s="128"/>
      <c r="C38" s="129"/>
      <c r="D38" s="130"/>
      <c r="E38" s="116"/>
      <c r="F38" s="116"/>
      <c r="G38" s="116"/>
      <c r="H38" s="117" t="s">
        <v>42</v>
      </c>
      <c r="I38" s="117" t="s">
        <v>42</v>
      </c>
      <c r="J38" s="117" t="s">
        <v>42</v>
      </c>
      <c r="K38" s="117" t="s">
        <v>42</v>
      </c>
      <c r="L38" s="117" t="s">
        <v>42</v>
      </c>
      <c r="M38" s="117" t="s">
        <v>42</v>
      </c>
      <c r="N38" s="117" t="s">
        <v>42</v>
      </c>
      <c r="O38" s="117" t="s">
        <v>42</v>
      </c>
      <c r="P38" s="117" t="s">
        <v>42</v>
      </c>
      <c r="Q38" s="117" t="s">
        <v>42</v>
      </c>
      <c r="R38" s="117" t="s">
        <v>42</v>
      </c>
      <c r="S38" s="118" t="s">
        <v>42</v>
      </c>
    </row>
    <row r="39" spans="1:19" s="119" customFormat="1" ht="17.45" customHeight="1" x14ac:dyDescent="0.15">
      <c r="A39" s="126">
        <v>34</v>
      </c>
      <c r="B39" s="128"/>
      <c r="C39" s="129"/>
      <c r="D39" s="130"/>
      <c r="E39" s="116"/>
      <c r="F39" s="116"/>
      <c r="G39" s="116"/>
      <c r="H39" s="117" t="s">
        <v>42</v>
      </c>
      <c r="I39" s="117" t="s">
        <v>42</v>
      </c>
      <c r="J39" s="117" t="s">
        <v>42</v>
      </c>
      <c r="K39" s="117" t="s">
        <v>42</v>
      </c>
      <c r="L39" s="117" t="s">
        <v>42</v>
      </c>
      <c r="M39" s="117" t="s">
        <v>42</v>
      </c>
      <c r="N39" s="117" t="s">
        <v>42</v>
      </c>
      <c r="O39" s="117" t="s">
        <v>42</v>
      </c>
      <c r="P39" s="117" t="s">
        <v>42</v>
      </c>
      <c r="Q39" s="117" t="s">
        <v>42</v>
      </c>
      <c r="R39" s="117" t="s">
        <v>42</v>
      </c>
      <c r="S39" s="118" t="s">
        <v>42</v>
      </c>
    </row>
    <row r="40" spans="1:19" s="119" customFormat="1" ht="17.45" customHeight="1" x14ac:dyDescent="0.15">
      <c r="A40" s="126">
        <v>35</v>
      </c>
      <c r="B40" s="128"/>
      <c r="C40" s="129"/>
      <c r="D40" s="130"/>
      <c r="E40" s="116"/>
      <c r="F40" s="116"/>
      <c r="G40" s="116"/>
      <c r="H40" s="117" t="s">
        <v>42</v>
      </c>
      <c r="I40" s="117" t="s">
        <v>42</v>
      </c>
      <c r="J40" s="117" t="s">
        <v>42</v>
      </c>
      <c r="K40" s="117" t="s">
        <v>42</v>
      </c>
      <c r="L40" s="117" t="s">
        <v>42</v>
      </c>
      <c r="M40" s="117" t="s">
        <v>42</v>
      </c>
      <c r="N40" s="117" t="s">
        <v>42</v>
      </c>
      <c r="O40" s="117" t="s">
        <v>42</v>
      </c>
      <c r="P40" s="117" t="s">
        <v>42</v>
      </c>
      <c r="Q40" s="117" t="s">
        <v>42</v>
      </c>
      <c r="R40" s="117" t="s">
        <v>42</v>
      </c>
      <c r="S40" s="118" t="s">
        <v>42</v>
      </c>
    </row>
    <row r="41" spans="1:19" s="123" customFormat="1" ht="17.45" customHeight="1" thickBot="1" x14ac:dyDescent="0.2">
      <c r="A41" s="127">
        <v>36</v>
      </c>
      <c r="B41" s="131"/>
      <c r="C41" s="132"/>
      <c r="D41" s="133"/>
      <c r="E41" s="120"/>
      <c r="F41" s="120"/>
      <c r="G41" s="120"/>
      <c r="H41" s="121" t="s">
        <v>42</v>
      </c>
      <c r="I41" s="121" t="s">
        <v>42</v>
      </c>
      <c r="J41" s="121" t="s">
        <v>42</v>
      </c>
      <c r="K41" s="121" t="s">
        <v>42</v>
      </c>
      <c r="L41" s="121" t="s">
        <v>42</v>
      </c>
      <c r="M41" s="121" t="s">
        <v>42</v>
      </c>
      <c r="N41" s="121" t="s">
        <v>42</v>
      </c>
      <c r="O41" s="121" t="s">
        <v>42</v>
      </c>
      <c r="P41" s="121" t="s">
        <v>42</v>
      </c>
      <c r="Q41" s="121" t="s">
        <v>42</v>
      </c>
      <c r="R41" s="121" t="s">
        <v>42</v>
      </c>
      <c r="S41" s="122" t="s">
        <v>42</v>
      </c>
    </row>
    <row r="42" spans="1:19" s="123" customFormat="1" ht="15" customHeight="1" x14ac:dyDescent="0.15">
      <c r="A42" s="213" t="s">
        <v>1130</v>
      </c>
      <c r="B42" s="211"/>
      <c r="C42" s="212"/>
      <c r="D42" s="271"/>
      <c r="E42" s="271"/>
      <c r="F42" s="271"/>
      <c r="G42" s="271"/>
      <c r="H42" s="271"/>
      <c r="I42" s="271"/>
      <c r="J42" s="271"/>
      <c r="K42" s="271"/>
      <c r="L42" s="271"/>
      <c r="M42" s="271"/>
      <c r="N42" s="271"/>
      <c r="O42" s="271"/>
      <c r="P42" s="271"/>
      <c r="Q42" s="271"/>
      <c r="R42" s="271"/>
      <c r="S42" s="271"/>
    </row>
    <row r="43" spans="1:19" s="123" customFormat="1" ht="15" customHeight="1" x14ac:dyDescent="0.15">
      <c r="A43" s="213" t="s">
        <v>1129</v>
      </c>
      <c r="B43" s="211"/>
      <c r="C43" s="212"/>
      <c r="D43" s="272"/>
      <c r="E43" s="272"/>
      <c r="F43" s="272"/>
      <c r="G43" s="272"/>
      <c r="H43" s="272"/>
      <c r="I43" s="272"/>
      <c r="J43" s="272"/>
      <c r="K43" s="272"/>
      <c r="L43" s="272"/>
      <c r="M43" s="272"/>
      <c r="N43" s="272"/>
      <c r="O43" s="272"/>
      <c r="P43" s="272"/>
      <c r="Q43" s="272"/>
      <c r="R43" s="272"/>
      <c r="S43" s="272"/>
    </row>
    <row r="44" spans="1:19" s="104" customFormat="1" ht="12" customHeight="1" x14ac:dyDescent="0.15">
      <c r="A44" s="124" t="s">
        <v>16</v>
      </c>
      <c r="B44" s="109"/>
      <c r="C44" s="109"/>
      <c r="D44" s="109"/>
      <c r="G44" s="109"/>
      <c r="H44" s="109"/>
      <c r="I44" s="109"/>
      <c r="J44" s="109"/>
      <c r="K44" s="109"/>
      <c r="L44" s="109"/>
      <c r="M44" s="109"/>
      <c r="N44" s="109"/>
      <c r="O44" s="109"/>
      <c r="P44" s="109"/>
      <c r="Q44" s="109"/>
      <c r="R44" s="109"/>
      <c r="S44" s="109"/>
    </row>
    <row r="45" spans="1:19" s="104" customFormat="1" ht="12" customHeight="1" x14ac:dyDescent="0.15">
      <c r="A45" s="124" t="s">
        <v>17</v>
      </c>
      <c r="B45" s="109"/>
      <c r="C45" s="109"/>
      <c r="D45" s="109"/>
      <c r="G45" s="109"/>
      <c r="H45" s="109"/>
      <c r="I45" s="109"/>
      <c r="J45" s="109"/>
      <c r="K45" s="109"/>
      <c r="L45" s="109"/>
      <c r="M45" s="109"/>
      <c r="N45" s="109"/>
      <c r="O45" s="109"/>
      <c r="P45" s="109"/>
      <c r="Q45" s="109"/>
      <c r="R45" s="109"/>
      <c r="S45" s="109"/>
    </row>
    <row r="46" spans="1:19" s="104" customFormat="1" ht="12" customHeight="1" x14ac:dyDescent="0.15">
      <c r="A46" s="124" t="s">
        <v>913</v>
      </c>
      <c r="B46" s="109"/>
      <c r="C46" s="109"/>
      <c r="D46" s="109"/>
      <c r="G46" s="109"/>
      <c r="H46" s="109"/>
      <c r="I46" s="109"/>
      <c r="J46" s="109"/>
      <c r="K46" s="109"/>
      <c r="L46" s="109"/>
      <c r="M46" s="109"/>
      <c r="N46" s="109"/>
      <c r="O46" s="109"/>
      <c r="P46" s="109"/>
      <c r="Q46" s="109"/>
      <c r="R46" s="109"/>
      <c r="S46" s="109"/>
    </row>
    <row r="47" spans="1:19" s="104" customFormat="1" ht="12" customHeight="1" x14ac:dyDescent="0.15">
      <c r="A47" s="124" t="s">
        <v>914</v>
      </c>
      <c r="B47" s="109"/>
      <c r="C47" s="109"/>
      <c r="D47" s="109"/>
      <c r="G47" s="109"/>
      <c r="H47" s="109"/>
      <c r="I47" s="109"/>
      <c r="J47" s="109"/>
      <c r="K47" s="109"/>
      <c r="L47" s="109"/>
      <c r="M47" s="109"/>
      <c r="N47" s="109"/>
      <c r="O47" s="109"/>
      <c r="P47" s="109"/>
      <c r="Q47" s="109"/>
      <c r="R47" s="109"/>
      <c r="S47" s="109"/>
    </row>
    <row r="48" spans="1:19" s="104" customFormat="1" ht="12" customHeight="1" x14ac:dyDescent="0.15">
      <c r="A48" s="124" t="s">
        <v>915</v>
      </c>
      <c r="B48" s="109"/>
      <c r="C48" s="109"/>
      <c r="D48" s="109"/>
      <c r="G48" s="109"/>
      <c r="H48" s="109"/>
      <c r="I48" s="109"/>
      <c r="J48" s="109"/>
      <c r="K48" s="109"/>
      <c r="L48" s="109"/>
      <c r="M48" s="109"/>
      <c r="N48" s="109"/>
      <c r="O48" s="109"/>
      <c r="P48" s="109"/>
      <c r="Q48" s="109"/>
      <c r="R48" s="109"/>
      <c r="S48" s="109"/>
    </row>
    <row r="49" spans="1:19" s="104" customFormat="1" ht="12" customHeight="1" x14ac:dyDescent="0.15">
      <c r="A49" s="124" t="s">
        <v>1131</v>
      </c>
      <c r="B49" s="109"/>
      <c r="C49" s="109"/>
      <c r="D49" s="109"/>
      <c r="G49" s="109"/>
      <c r="H49" s="109"/>
      <c r="I49" s="109"/>
      <c r="J49" s="109"/>
      <c r="K49" s="109"/>
      <c r="L49" s="109"/>
      <c r="M49" s="109"/>
      <c r="N49" s="109"/>
      <c r="O49" s="109"/>
      <c r="P49" s="109"/>
      <c r="Q49" s="109"/>
      <c r="R49" s="109"/>
      <c r="S49" s="109"/>
    </row>
    <row r="50" spans="1:19" ht="12" customHeight="1" x14ac:dyDescent="0.15">
      <c r="A50" s="124" t="s">
        <v>1127</v>
      </c>
      <c r="C50" s="104"/>
    </row>
  </sheetData>
  <mergeCells count="24">
    <mergeCell ref="M4:M5"/>
    <mergeCell ref="N4:N5"/>
    <mergeCell ref="O4:O5"/>
    <mergeCell ref="A2:A5"/>
    <mergeCell ref="B2:B5"/>
    <mergeCell ref="C2:C5"/>
    <mergeCell ref="D2:D5"/>
    <mergeCell ref="E2:G2"/>
    <mergeCell ref="D42:S42"/>
    <mergeCell ref="D43:S43"/>
    <mergeCell ref="P4:Q4"/>
    <mergeCell ref="R4:S4"/>
    <mergeCell ref="N2:S2"/>
    <mergeCell ref="H3:I3"/>
    <mergeCell ref="J3:K3"/>
    <mergeCell ref="L3:M3"/>
    <mergeCell ref="N3:O3"/>
    <mergeCell ref="P3:S3"/>
    <mergeCell ref="H2:M2"/>
    <mergeCell ref="H4:H5"/>
    <mergeCell ref="I4:I5"/>
    <mergeCell ref="J4:J5"/>
    <mergeCell ref="K4:K5"/>
    <mergeCell ref="L4:L5"/>
  </mergeCells>
  <phoneticPr fontId="18"/>
  <dataValidations count="1">
    <dataValidation type="list" allowBlank="1" showInputMessage="1" showErrorMessage="1" sqref="H65543:S65579 JD65543:JO65579 SZ65543:TK65579 ACV65543:ADG65579 AMR65543:ANC65579 AWN65543:AWY65579 BGJ65543:BGU65579 BQF65543:BQQ65579 CAB65543:CAM65579 CJX65543:CKI65579 CTT65543:CUE65579 DDP65543:DEA65579 DNL65543:DNW65579 DXH65543:DXS65579 EHD65543:EHO65579 EQZ65543:ERK65579 FAV65543:FBG65579 FKR65543:FLC65579 FUN65543:FUY65579 GEJ65543:GEU65579 GOF65543:GOQ65579 GYB65543:GYM65579 HHX65543:HII65579 HRT65543:HSE65579 IBP65543:ICA65579 ILL65543:ILW65579 IVH65543:IVS65579 JFD65543:JFO65579 JOZ65543:JPK65579 JYV65543:JZG65579 KIR65543:KJC65579 KSN65543:KSY65579 LCJ65543:LCU65579 LMF65543:LMQ65579 LWB65543:LWM65579 MFX65543:MGI65579 MPT65543:MQE65579 MZP65543:NAA65579 NJL65543:NJW65579 NTH65543:NTS65579 ODD65543:ODO65579 OMZ65543:ONK65579 OWV65543:OXG65579 PGR65543:PHC65579 PQN65543:PQY65579 QAJ65543:QAU65579 QKF65543:QKQ65579 QUB65543:QUM65579 RDX65543:REI65579 RNT65543:ROE65579 RXP65543:RYA65579 SHL65543:SHW65579 SRH65543:SRS65579 TBD65543:TBO65579 TKZ65543:TLK65579 TUV65543:TVG65579 UER65543:UFC65579 UON65543:UOY65579 UYJ65543:UYU65579 VIF65543:VIQ65579 VSB65543:VSM65579 WBX65543:WCI65579 WLT65543:WME65579 WVP65543:WWA65579 H131079:S131115 JD131079:JO131115 SZ131079:TK131115 ACV131079:ADG131115 AMR131079:ANC131115 AWN131079:AWY131115 BGJ131079:BGU131115 BQF131079:BQQ131115 CAB131079:CAM131115 CJX131079:CKI131115 CTT131079:CUE131115 DDP131079:DEA131115 DNL131079:DNW131115 DXH131079:DXS131115 EHD131079:EHO131115 EQZ131079:ERK131115 FAV131079:FBG131115 FKR131079:FLC131115 FUN131079:FUY131115 GEJ131079:GEU131115 GOF131079:GOQ131115 GYB131079:GYM131115 HHX131079:HII131115 HRT131079:HSE131115 IBP131079:ICA131115 ILL131079:ILW131115 IVH131079:IVS131115 JFD131079:JFO131115 JOZ131079:JPK131115 JYV131079:JZG131115 KIR131079:KJC131115 KSN131079:KSY131115 LCJ131079:LCU131115 LMF131079:LMQ131115 LWB131079:LWM131115 MFX131079:MGI131115 MPT131079:MQE131115 MZP131079:NAA131115 NJL131079:NJW131115 NTH131079:NTS131115 ODD131079:ODO131115 OMZ131079:ONK131115 OWV131079:OXG131115 PGR131079:PHC131115 PQN131079:PQY131115 QAJ131079:QAU131115 QKF131079:QKQ131115 QUB131079:QUM131115 RDX131079:REI131115 RNT131079:ROE131115 RXP131079:RYA131115 SHL131079:SHW131115 SRH131079:SRS131115 TBD131079:TBO131115 TKZ131079:TLK131115 TUV131079:TVG131115 UER131079:UFC131115 UON131079:UOY131115 UYJ131079:UYU131115 VIF131079:VIQ131115 VSB131079:VSM131115 WBX131079:WCI131115 WLT131079:WME131115 WVP131079:WWA131115 H196615:S196651 JD196615:JO196651 SZ196615:TK196651 ACV196615:ADG196651 AMR196615:ANC196651 AWN196615:AWY196651 BGJ196615:BGU196651 BQF196615:BQQ196651 CAB196615:CAM196651 CJX196615:CKI196651 CTT196615:CUE196651 DDP196615:DEA196651 DNL196615:DNW196651 DXH196615:DXS196651 EHD196615:EHO196651 EQZ196615:ERK196651 FAV196615:FBG196651 FKR196615:FLC196651 FUN196615:FUY196651 GEJ196615:GEU196651 GOF196615:GOQ196651 GYB196615:GYM196651 HHX196615:HII196651 HRT196615:HSE196651 IBP196615:ICA196651 ILL196615:ILW196651 IVH196615:IVS196651 JFD196615:JFO196651 JOZ196615:JPK196651 JYV196615:JZG196651 KIR196615:KJC196651 KSN196615:KSY196651 LCJ196615:LCU196651 LMF196615:LMQ196651 LWB196615:LWM196651 MFX196615:MGI196651 MPT196615:MQE196651 MZP196615:NAA196651 NJL196615:NJW196651 NTH196615:NTS196651 ODD196615:ODO196651 OMZ196615:ONK196651 OWV196615:OXG196651 PGR196615:PHC196651 PQN196615:PQY196651 QAJ196615:QAU196651 QKF196615:QKQ196651 QUB196615:QUM196651 RDX196615:REI196651 RNT196615:ROE196651 RXP196615:RYA196651 SHL196615:SHW196651 SRH196615:SRS196651 TBD196615:TBO196651 TKZ196615:TLK196651 TUV196615:TVG196651 UER196615:UFC196651 UON196615:UOY196651 UYJ196615:UYU196651 VIF196615:VIQ196651 VSB196615:VSM196651 WBX196615:WCI196651 WLT196615:WME196651 WVP196615:WWA196651 H262151:S262187 JD262151:JO262187 SZ262151:TK262187 ACV262151:ADG262187 AMR262151:ANC262187 AWN262151:AWY262187 BGJ262151:BGU262187 BQF262151:BQQ262187 CAB262151:CAM262187 CJX262151:CKI262187 CTT262151:CUE262187 DDP262151:DEA262187 DNL262151:DNW262187 DXH262151:DXS262187 EHD262151:EHO262187 EQZ262151:ERK262187 FAV262151:FBG262187 FKR262151:FLC262187 FUN262151:FUY262187 GEJ262151:GEU262187 GOF262151:GOQ262187 GYB262151:GYM262187 HHX262151:HII262187 HRT262151:HSE262187 IBP262151:ICA262187 ILL262151:ILW262187 IVH262151:IVS262187 JFD262151:JFO262187 JOZ262151:JPK262187 JYV262151:JZG262187 KIR262151:KJC262187 KSN262151:KSY262187 LCJ262151:LCU262187 LMF262151:LMQ262187 LWB262151:LWM262187 MFX262151:MGI262187 MPT262151:MQE262187 MZP262151:NAA262187 NJL262151:NJW262187 NTH262151:NTS262187 ODD262151:ODO262187 OMZ262151:ONK262187 OWV262151:OXG262187 PGR262151:PHC262187 PQN262151:PQY262187 QAJ262151:QAU262187 QKF262151:QKQ262187 QUB262151:QUM262187 RDX262151:REI262187 RNT262151:ROE262187 RXP262151:RYA262187 SHL262151:SHW262187 SRH262151:SRS262187 TBD262151:TBO262187 TKZ262151:TLK262187 TUV262151:TVG262187 UER262151:UFC262187 UON262151:UOY262187 UYJ262151:UYU262187 VIF262151:VIQ262187 VSB262151:VSM262187 WBX262151:WCI262187 WLT262151:WME262187 WVP262151:WWA262187 H327687:S327723 JD327687:JO327723 SZ327687:TK327723 ACV327687:ADG327723 AMR327687:ANC327723 AWN327687:AWY327723 BGJ327687:BGU327723 BQF327687:BQQ327723 CAB327687:CAM327723 CJX327687:CKI327723 CTT327687:CUE327723 DDP327687:DEA327723 DNL327687:DNW327723 DXH327687:DXS327723 EHD327687:EHO327723 EQZ327687:ERK327723 FAV327687:FBG327723 FKR327687:FLC327723 FUN327687:FUY327723 GEJ327687:GEU327723 GOF327687:GOQ327723 GYB327687:GYM327723 HHX327687:HII327723 HRT327687:HSE327723 IBP327687:ICA327723 ILL327687:ILW327723 IVH327687:IVS327723 JFD327687:JFO327723 JOZ327687:JPK327723 JYV327687:JZG327723 KIR327687:KJC327723 KSN327687:KSY327723 LCJ327687:LCU327723 LMF327687:LMQ327723 LWB327687:LWM327723 MFX327687:MGI327723 MPT327687:MQE327723 MZP327687:NAA327723 NJL327687:NJW327723 NTH327687:NTS327723 ODD327687:ODO327723 OMZ327687:ONK327723 OWV327687:OXG327723 PGR327687:PHC327723 PQN327687:PQY327723 QAJ327687:QAU327723 QKF327687:QKQ327723 QUB327687:QUM327723 RDX327687:REI327723 RNT327687:ROE327723 RXP327687:RYA327723 SHL327687:SHW327723 SRH327687:SRS327723 TBD327687:TBO327723 TKZ327687:TLK327723 TUV327687:TVG327723 UER327687:UFC327723 UON327687:UOY327723 UYJ327687:UYU327723 VIF327687:VIQ327723 VSB327687:VSM327723 WBX327687:WCI327723 WLT327687:WME327723 WVP327687:WWA327723 H393223:S393259 JD393223:JO393259 SZ393223:TK393259 ACV393223:ADG393259 AMR393223:ANC393259 AWN393223:AWY393259 BGJ393223:BGU393259 BQF393223:BQQ393259 CAB393223:CAM393259 CJX393223:CKI393259 CTT393223:CUE393259 DDP393223:DEA393259 DNL393223:DNW393259 DXH393223:DXS393259 EHD393223:EHO393259 EQZ393223:ERK393259 FAV393223:FBG393259 FKR393223:FLC393259 FUN393223:FUY393259 GEJ393223:GEU393259 GOF393223:GOQ393259 GYB393223:GYM393259 HHX393223:HII393259 HRT393223:HSE393259 IBP393223:ICA393259 ILL393223:ILW393259 IVH393223:IVS393259 JFD393223:JFO393259 JOZ393223:JPK393259 JYV393223:JZG393259 KIR393223:KJC393259 KSN393223:KSY393259 LCJ393223:LCU393259 LMF393223:LMQ393259 LWB393223:LWM393259 MFX393223:MGI393259 MPT393223:MQE393259 MZP393223:NAA393259 NJL393223:NJW393259 NTH393223:NTS393259 ODD393223:ODO393259 OMZ393223:ONK393259 OWV393223:OXG393259 PGR393223:PHC393259 PQN393223:PQY393259 QAJ393223:QAU393259 QKF393223:QKQ393259 QUB393223:QUM393259 RDX393223:REI393259 RNT393223:ROE393259 RXP393223:RYA393259 SHL393223:SHW393259 SRH393223:SRS393259 TBD393223:TBO393259 TKZ393223:TLK393259 TUV393223:TVG393259 UER393223:UFC393259 UON393223:UOY393259 UYJ393223:UYU393259 VIF393223:VIQ393259 VSB393223:VSM393259 WBX393223:WCI393259 WLT393223:WME393259 WVP393223:WWA393259 H458759:S458795 JD458759:JO458795 SZ458759:TK458795 ACV458759:ADG458795 AMR458759:ANC458795 AWN458759:AWY458795 BGJ458759:BGU458795 BQF458759:BQQ458795 CAB458759:CAM458795 CJX458759:CKI458795 CTT458759:CUE458795 DDP458759:DEA458795 DNL458759:DNW458795 DXH458759:DXS458795 EHD458759:EHO458795 EQZ458759:ERK458795 FAV458759:FBG458795 FKR458759:FLC458795 FUN458759:FUY458795 GEJ458759:GEU458795 GOF458759:GOQ458795 GYB458759:GYM458795 HHX458759:HII458795 HRT458759:HSE458795 IBP458759:ICA458795 ILL458759:ILW458795 IVH458759:IVS458795 JFD458759:JFO458795 JOZ458759:JPK458795 JYV458759:JZG458795 KIR458759:KJC458795 KSN458759:KSY458795 LCJ458759:LCU458795 LMF458759:LMQ458795 LWB458759:LWM458795 MFX458759:MGI458795 MPT458759:MQE458795 MZP458759:NAA458795 NJL458759:NJW458795 NTH458759:NTS458795 ODD458759:ODO458795 OMZ458759:ONK458795 OWV458759:OXG458795 PGR458759:PHC458795 PQN458759:PQY458795 QAJ458759:QAU458795 QKF458759:QKQ458795 QUB458759:QUM458795 RDX458759:REI458795 RNT458759:ROE458795 RXP458759:RYA458795 SHL458759:SHW458795 SRH458759:SRS458795 TBD458759:TBO458795 TKZ458759:TLK458795 TUV458759:TVG458795 UER458759:UFC458795 UON458759:UOY458795 UYJ458759:UYU458795 VIF458759:VIQ458795 VSB458759:VSM458795 WBX458759:WCI458795 WLT458759:WME458795 WVP458759:WWA458795 H524295:S524331 JD524295:JO524331 SZ524295:TK524331 ACV524295:ADG524331 AMR524295:ANC524331 AWN524295:AWY524331 BGJ524295:BGU524331 BQF524295:BQQ524331 CAB524295:CAM524331 CJX524295:CKI524331 CTT524295:CUE524331 DDP524295:DEA524331 DNL524295:DNW524331 DXH524295:DXS524331 EHD524295:EHO524331 EQZ524295:ERK524331 FAV524295:FBG524331 FKR524295:FLC524331 FUN524295:FUY524331 GEJ524295:GEU524331 GOF524295:GOQ524331 GYB524295:GYM524331 HHX524295:HII524331 HRT524295:HSE524331 IBP524295:ICA524331 ILL524295:ILW524331 IVH524295:IVS524331 JFD524295:JFO524331 JOZ524295:JPK524331 JYV524295:JZG524331 KIR524295:KJC524331 KSN524295:KSY524331 LCJ524295:LCU524331 LMF524295:LMQ524331 LWB524295:LWM524331 MFX524295:MGI524331 MPT524295:MQE524331 MZP524295:NAA524331 NJL524295:NJW524331 NTH524295:NTS524331 ODD524295:ODO524331 OMZ524295:ONK524331 OWV524295:OXG524331 PGR524295:PHC524331 PQN524295:PQY524331 QAJ524295:QAU524331 QKF524295:QKQ524331 QUB524295:QUM524331 RDX524295:REI524331 RNT524295:ROE524331 RXP524295:RYA524331 SHL524295:SHW524331 SRH524295:SRS524331 TBD524295:TBO524331 TKZ524295:TLK524331 TUV524295:TVG524331 UER524295:UFC524331 UON524295:UOY524331 UYJ524295:UYU524331 VIF524295:VIQ524331 VSB524295:VSM524331 WBX524295:WCI524331 WLT524295:WME524331 WVP524295:WWA524331 H589831:S589867 JD589831:JO589867 SZ589831:TK589867 ACV589831:ADG589867 AMR589831:ANC589867 AWN589831:AWY589867 BGJ589831:BGU589867 BQF589831:BQQ589867 CAB589831:CAM589867 CJX589831:CKI589867 CTT589831:CUE589867 DDP589831:DEA589867 DNL589831:DNW589867 DXH589831:DXS589867 EHD589831:EHO589867 EQZ589831:ERK589867 FAV589831:FBG589867 FKR589831:FLC589867 FUN589831:FUY589867 GEJ589831:GEU589867 GOF589831:GOQ589867 GYB589831:GYM589867 HHX589831:HII589867 HRT589831:HSE589867 IBP589831:ICA589867 ILL589831:ILW589867 IVH589831:IVS589867 JFD589831:JFO589867 JOZ589831:JPK589867 JYV589831:JZG589867 KIR589831:KJC589867 KSN589831:KSY589867 LCJ589831:LCU589867 LMF589831:LMQ589867 LWB589831:LWM589867 MFX589831:MGI589867 MPT589831:MQE589867 MZP589831:NAA589867 NJL589831:NJW589867 NTH589831:NTS589867 ODD589831:ODO589867 OMZ589831:ONK589867 OWV589831:OXG589867 PGR589831:PHC589867 PQN589831:PQY589867 QAJ589831:QAU589867 QKF589831:QKQ589867 QUB589831:QUM589867 RDX589831:REI589867 RNT589831:ROE589867 RXP589831:RYA589867 SHL589831:SHW589867 SRH589831:SRS589867 TBD589831:TBO589867 TKZ589831:TLK589867 TUV589831:TVG589867 UER589831:UFC589867 UON589831:UOY589867 UYJ589831:UYU589867 VIF589831:VIQ589867 VSB589831:VSM589867 WBX589831:WCI589867 WLT589831:WME589867 WVP589831:WWA589867 H655367:S655403 JD655367:JO655403 SZ655367:TK655403 ACV655367:ADG655403 AMR655367:ANC655403 AWN655367:AWY655403 BGJ655367:BGU655403 BQF655367:BQQ655403 CAB655367:CAM655403 CJX655367:CKI655403 CTT655367:CUE655403 DDP655367:DEA655403 DNL655367:DNW655403 DXH655367:DXS655403 EHD655367:EHO655403 EQZ655367:ERK655403 FAV655367:FBG655403 FKR655367:FLC655403 FUN655367:FUY655403 GEJ655367:GEU655403 GOF655367:GOQ655403 GYB655367:GYM655403 HHX655367:HII655403 HRT655367:HSE655403 IBP655367:ICA655403 ILL655367:ILW655403 IVH655367:IVS655403 JFD655367:JFO655403 JOZ655367:JPK655403 JYV655367:JZG655403 KIR655367:KJC655403 KSN655367:KSY655403 LCJ655367:LCU655403 LMF655367:LMQ655403 LWB655367:LWM655403 MFX655367:MGI655403 MPT655367:MQE655403 MZP655367:NAA655403 NJL655367:NJW655403 NTH655367:NTS655403 ODD655367:ODO655403 OMZ655367:ONK655403 OWV655367:OXG655403 PGR655367:PHC655403 PQN655367:PQY655403 QAJ655367:QAU655403 QKF655367:QKQ655403 QUB655367:QUM655403 RDX655367:REI655403 RNT655367:ROE655403 RXP655367:RYA655403 SHL655367:SHW655403 SRH655367:SRS655403 TBD655367:TBO655403 TKZ655367:TLK655403 TUV655367:TVG655403 UER655367:UFC655403 UON655367:UOY655403 UYJ655367:UYU655403 VIF655367:VIQ655403 VSB655367:VSM655403 WBX655367:WCI655403 WLT655367:WME655403 WVP655367:WWA655403 H720903:S720939 JD720903:JO720939 SZ720903:TK720939 ACV720903:ADG720939 AMR720903:ANC720939 AWN720903:AWY720939 BGJ720903:BGU720939 BQF720903:BQQ720939 CAB720903:CAM720939 CJX720903:CKI720939 CTT720903:CUE720939 DDP720903:DEA720939 DNL720903:DNW720939 DXH720903:DXS720939 EHD720903:EHO720939 EQZ720903:ERK720939 FAV720903:FBG720939 FKR720903:FLC720939 FUN720903:FUY720939 GEJ720903:GEU720939 GOF720903:GOQ720939 GYB720903:GYM720939 HHX720903:HII720939 HRT720903:HSE720939 IBP720903:ICA720939 ILL720903:ILW720939 IVH720903:IVS720939 JFD720903:JFO720939 JOZ720903:JPK720939 JYV720903:JZG720939 KIR720903:KJC720939 KSN720903:KSY720939 LCJ720903:LCU720939 LMF720903:LMQ720939 LWB720903:LWM720939 MFX720903:MGI720939 MPT720903:MQE720939 MZP720903:NAA720939 NJL720903:NJW720939 NTH720903:NTS720939 ODD720903:ODO720939 OMZ720903:ONK720939 OWV720903:OXG720939 PGR720903:PHC720939 PQN720903:PQY720939 QAJ720903:QAU720939 QKF720903:QKQ720939 QUB720903:QUM720939 RDX720903:REI720939 RNT720903:ROE720939 RXP720903:RYA720939 SHL720903:SHW720939 SRH720903:SRS720939 TBD720903:TBO720939 TKZ720903:TLK720939 TUV720903:TVG720939 UER720903:UFC720939 UON720903:UOY720939 UYJ720903:UYU720939 VIF720903:VIQ720939 VSB720903:VSM720939 WBX720903:WCI720939 WLT720903:WME720939 WVP720903:WWA720939 H786439:S786475 JD786439:JO786475 SZ786439:TK786475 ACV786439:ADG786475 AMR786439:ANC786475 AWN786439:AWY786475 BGJ786439:BGU786475 BQF786439:BQQ786475 CAB786439:CAM786475 CJX786439:CKI786475 CTT786439:CUE786475 DDP786439:DEA786475 DNL786439:DNW786475 DXH786439:DXS786475 EHD786439:EHO786475 EQZ786439:ERK786475 FAV786439:FBG786475 FKR786439:FLC786475 FUN786439:FUY786475 GEJ786439:GEU786475 GOF786439:GOQ786475 GYB786439:GYM786475 HHX786439:HII786475 HRT786439:HSE786475 IBP786439:ICA786475 ILL786439:ILW786475 IVH786439:IVS786475 JFD786439:JFO786475 JOZ786439:JPK786475 JYV786439:JZG786475 KIR786439:KJC786475 KSN786439:KSY786475 LCJ786439:LCU786475 LMF786439:LMQ786475 LWB786439:LWM786475 MFX786439:MGI786475 MPT786439:MQE786475 MZP786439:NAA786475 NJL786439:NJW786475 NTH786439:NTS786475 ODD786439:ODO786475 OMZ786439:ONK786475 OWV786439:OXG786475 PGR786439:PHC786475 PQN786439:PQY786475 QAJ786439:QAU786475 QKF786439:QKQ786475 QUB786439:QUM786475 RDX786439:REI786475 RNT786439:ROE786475 RXP786439:RYA786475 SHL786439:SHW786475 SRH786439:SRS786475 TBD786439:TBO786475 TKZ786439:TLK786475 TUV786439:TVG786475 UER786439:UFC786475 UON786439:UOY786475 UYJ786439:UYU786475 VIF786439:VIQ786475 VSB786439:VSM786475 WBX786439:WCI786475 WLT786439:WME786475 WVP786439:WWA786475 H851975:S852011 JD851975:JO852011 SZ851975:TK852011 ACV851975:ADG852011 AMR851975:ANC852011 AWN851975:AWY852011 BGJ851975:BGU852011 BQF851975:BQQ852011 CAB851975:CAM852011 CJX851975:CKI852011 CTT851975:CUE852011 DDP851975:DEA852011 DNL851975:DNW852011 DXH851975:DXS852011 EHD851975:EHO852011 EQZ851975:ERK852011 FAV851975:FBG852011 FKR851975:FLC852011 FUN851975:FUY852011 GEJ851975:GEU852011 GOF851975:GOQ852011 GYB851975:GYM852011 HHX851975:HII852011 HRT851975:HSE852011 IBP851975:ICA852011 ILL851975:ILW852011 IVH851975:IVS852011 JFD851975:JFO852011 JOZ851975:JPK852011 JYV851975:JZG852011 KIR851975:KJC852011 KSN851975:KSY852011 LCJ851975:LCU852011 LMF851975:LMQ852011 LWB851975:LWM852011 MFX851975:MGI852011 MPT851975:MQE852011 MZP851975:NAA852011 NJL851975:NJW852011 NTH851975:NTS852011 ODD851975:ODO852011 OMZ851975:ONK852011 OWV851975:OXG852011 PGR851975:PHC852011 PQN851975:PQY852011 QAJ851975:QAU852011 QKF851975:QKQ852011 QUB851975:QUM852011 RDX851975:REI852011 RNT851975:ROE852011 RXP851975:RYA852011 SHL851975:SHW852011 SRH851975:SRS852011 TBD851975:TBO852011 TKZ851975:TLK852011 TUV851975:TVG852011 UER851975:UFC852011 UON851975:UOY852011 UYJ851975:UYU852011 VIF851975:VIQ852011 VSB851975:VSM852011 WBX851975:WCI852011 WLT851975:WME852011 WVP851975:WWA852011 H917511:S917547 JD917511:JO917547 SZ917511:TK917547 ACV917511:ADG917547 AMR917511:ANC917547 AWN917511:AWY917547 BGJ917511:BGU917547 BQF917511:BQQ917547 CAB917511:CAM917547 CJX917511:CKI917547 CTT917511:CUE917547 DDP917511:DEA917547 DNL917511:DNW917547 DXH917511:DXS917547 EHD917511:EHO917547 EQZ917511:ERK917547 FAV917511:FBG917547 FKR917511:FLC917547 FUN917511:FUY917547 GEJ917511:GEU917547 GOF917511:GOQ917547 GYB917511:GYM917547 HHX917511:HII917547 HRT917511:HSE917547 IBP917511:ICA917547 ILL917511:ILW917547 IVH917511:IVS917547 JFD917511:JFO917547 JOZ917511:JPK917547 JYV917511:JZG917547 KIR917511:KJC917547 KSN917511:KSY917547 LCJ917511:LCU917547 LMF917511:LMQ917547 LWB917511:LWM917547 MFX917511:MGI917547 MPT917511:MQE917547 MZP917511:NAA917547 NJL917511:NJW917547 NTH917511:NTS917547 ODD917511:ODO917547 OMZ917511:ONK917547 OWV917511:OXG917547 PGR917511:PHC917547 PQN917511:PQY917547 QAJ917511:QAU917547 QKF917511:QKQ917547 QUB917511:QUM917547 RDX917511:REI917547 RNT917511:ROE917547 RXP917511:RYA917547 SHL917511:SHW917547 SRH917511:SRS917547 TBD917511:TBO917547 TKZ917511:TLK917547 TUV917511:TVG917547 UER917511:UFC917547 UON917511:UOY917547 UYJ917511:UYU917547 VIF917511:VIQ917547 VSB917511:VSM917547 WBX917511:WCI917547 WLT917511:WME917547 WVP917511:WWA917547 H983047:S983083 JD983047:JO983083 SZ983047:TK983083 ACV983047:ADG983083 AMR983047:ANC983083 AWN983047:AWY983083 BGJ983047:BGU983083 BQF983047:BQQ983083 CAB983047:CAM983083 CJX983047:CKI983083 CTT983047:CUE983083 DDP983047:DEA983083 DNL983047:DNW983083 DXH983047:DXS983083 EHD983047:EHO983083 EQZ983047:ERK983083 FAV983047:FBG983083 FKR983047:FLC983083 FUN983047:FUY983083 GEJ983047:GEU983083 GOF983047:GOQ983083 GYB983047:GYM983083 HHX983047:HII983083 HRT983047:HSE983083 IBP983047:ICA983083 ILL983047:ILW983083 IVH983047:IVS983083 JFD983047:JFO983083 JOZ983047:JPK983083 JYV983047:JZG983083 KIR983047:KJC983083 KSN983047:KSY983083 LCJ983047:LCU983083 LMF983047:LMQ983083 LWB983047:LWM983083 MFX983047:MGI983083 MPT983047:MQE983083 MZP983047:NAA983083 NJL983047:NJW983083 NTH983047:NTS983083 ODD983047:ODO983083 OMZ983047:ONK983083 OWV983047:OXG983083 PGR983047:PHC983083 PQN983047:PQY983083 QAJ983047:QAU983083 QKF983047:QKQ983083 QUB983047:QUM983083 RDX983047:REI983083 RNT983047:ROE983083 RXP983047:RYA983083 SHL983047:SHW983083 SRH983047:SRS983083 TBD983047:TBO983083 TKZ983047:TLK983083 TUV983047:TVG983083 UER983047:UFC983083 UON983047:UOY983083 UYJ983047:UYU983083 VIF983047:VIQ983083 VSB983047:VSM983083 WBX983047:WCI983083 WLT983047:WME983083 WVP983047:WWA983083 WVP6:WWA43 WLT6:WME43 WBX6:WCI43 VSB6:VSM43 VIF6:VIQ43 UYJ6:UYU43 UON6:UOY43 UER6:UFC43 TUV6:TVG43 TKZ6:TLK43 TBD6:TBO43 SRH6:SRS43 SHL6:SHW43 RXP6:RYA43 RNT6:ROE43 RDX6:REI43 QUB6:QUM43 QKF6:QKQ43 QAJ6:QAU43 PQN6:PQY43 PGR6:PHC43 OWV6:OXG43 OMZ6:ONK43 ODD6:ODO43 NTH6:NTS43 NJL6:NJW43 MZP6:NAA43 MPT6:MQE43 MFX6:MGI43 LWB6:LWM43 LMF6:LMQ43 LCJ6:LCU43 KSN6:KSY43 KIR6:KJC43 JYV6:JZG43 JOZ6:JPK43 JFD6:JFO43 IVH6:IVS43 ILL6:ILW43 IBP6:ICA43 HRT6:HSE43 HHX6:HII43 GYB6:GYM43 GOF6:GOQ43 GEJ6:GEU43 FUN6:FUY43 FKR6:FLC43 FAV6:FBG43 EQZ6:ERK43 EHD6:EHO43 DXH6:DXS43 DNL6:DNW43 DDP6:DEA43 CTT6:CUE43 CJX6:CKI43 CAB6:CAM43 BQF6:BQQ43 BGJ6:BGU43 AWN6:AWY43 AMR6:ANC43 ACV6:ADG43 SZ6:TK43 JD6:JO43 H6:S41" xr:uid="{00000000-0002-0000-0800-000000000000}">
      <formula1>"□,■"</formula1>
    </dataValidation>
  </dataValidation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56"/>
  <sheetViews>
    <sheetView view="pageBreakPreview" zoomScaleNormal="100" zoomScaleSheetLayoutView="100" workbookViewId="0">
      <selection activeCell="F21" sqref="F21"/>
    </sheetView>
  </sheetViews>
  <sheetFormatPr defaultRowHeight="13.5" x14ac:dyDescent="0.15"/>
  <cols>
    <col min="1" max="1" width="15.5" customWidth="1"/>
    <col min="2" max="2" width="3.125" style="152" customWidth="1"/>
    <col min="3" max="3" width="58.375" customWidth="1"/>
    <col min="4" max="4" width="5" customWidth="1"/>
    <col min="5" max="5" width="19.25" customWidth="1"/>
    <col min="6" max="6" width="31.375" customWidth="1"/>
  </cols>
  <sheetData>
    <row r="1" spans="1:6" x14ac:dyDescent="0.15">
      <c r="A1" s="152" t="s">
        <v>1075</v>
      </c>
    </row>
    <row r="2" spans="1:6" ht="5.25" customHeight="1" x14ac:dyDescent="0.15"/>
    <row r="3" spans="1:6" ht="15.95" customHeight="1" x14ac:dyDescent="0.15">
      <c r="A3" s="154" t="s">
        <v>1009</v>
      </c>
      <c r="B3" s="155"/>
      <c r="C3" s="155" t="s">
        <v>1010</v>
      </c>
      <c r="D3" s="185" t="s">
        <v>1092</v>
      </c>
      <c r="E3" s="185"/>
    </row>
    <row r="4" spans="1:6" s="158" customFormat="1" ht="15.95" customHeight="1" x14ac:dyDescent="0.15">
      <c r="A4" s="156" t="s">
        <v>1011</v>
      </c>
      <c r="B4" s="157" t="s">
        <v>1012</v>
      </c>
      <c r="C4" s="180" t="s">
        <v>1013</v>
      </c>
      <c r="D4" s="187" t="s">
        <v>1094</v>
      </c>
      <c r="E4" s="192" t="s">
        <v>1110</v>
      </c>
    </row>
    <row r="5" spans="1:6" s="158" customFormat="1" ht="15.95" customHeight="1" x14ac:dyDescent="0.15">
      <c r="A5" s="159" t="s">
        <v>1014</v>
      </c>
      <c r="B5" s="160" t="s">
        <v>1012</v>
      </c>
      <c r="C5" s="181" t="s">
        <v>1015</v>
      </c>
      <c r="D5" s="188" t="s">
        <v>1094</v>
      </c>
      <c r="E5" s="193" t="s">
        <v>1101</v>
      </c>
      <c r="F5" s="191" t="s">
        <v>1099</v>
      </c>
    </row>
    <row r="6" spans="1:6" s="158" customFormat="1" ht="15.95" customHeight="1" x14ac:dyDescent="0.15">
      <c r="A6" s="161" t="s">
        <v>1016</v>
      </c>
      <c r="B6" s="162" t="s">
        <v>1012</v>
      </c>
      <c r="C6" s="182" t="s">
        <v>1017</v>
      </c>
      <c r="D6" s="189" t="s">
        <v>1094</v>
      </c>
      <c r="E6" s="193" t="s">
        <v>1096</v>
      </c>
      <c r="F6" s="191" t="s">
        <v>1103</v>
      </c>
    </row>
    <row r="7" spans="1:6" s="158" customFormat="1" ht="15.95" customHeight="1" x14ac:dyDescent="0.15">
      <c r="A7" s="163"/>
      <c r="B7" s="164" t="s">
        <v>1012</v>
      </c>
      <c r="C7" s="183" t="s">
        <v>1018</v>
      </c>
      <c r="D7" s="190" t="s">
        <v>1094</v>
      </c>
      <c r="E7" s="193" t="s">
        <v>1097</v>
      </c>
      <c r="F7" s="191" t="s">
        <v>1106</v>
      </c>
    </row>
    <row r="8" spans="1:6" s="158" customFormat="1" ht="15.95" customHeight="1" x14ac:dyDescent="0.15">
      <c r="A8" s="161" t="s">
        <v>1019</v>
      </c>
      <c r="B8" s="162" t="s">
        <v>1012</v>
      </c>
      <c r="C8" s="182" t="s">
        <v>1020</v>
      </c>
      <c r="D8" s="186" t="s">
        <v>1094</v>
      </c>
      <c r="E8" s="193" t="s">
        <v>1098</v>
      </c>
      <c r="F8" s="191" t="s">
        <v>1099</v>
      </c>
    </row>
    <row r="9" spans="1:6" s="158" customFormat="1" ht="15.95" customHeight="1" x14ac:dyDescent="0.15">
      <c r="A9" s="165"/>
      <c r="B9" s="166" t="s">
        <v>1012</v>
      </c>
      <c r="C9" s="158" t="s">
        <v>1021</v>
      </c>
      <c r="D9" s="186" t="s">
        <v>1094</v>
      </c>
      <c r="E9" s="193" t="s">
        <v>1100</v>
      </c>
      <c r="F9" s="191"/>
    </row>
    <row r="10" spans="1:6" s="158" customFormat="1" ht="15.95" customHeight="1" x14ac:dyDescent="0.15">
      <c r="A10" s="165"/>
      <c r="B10" s="166" t="s">
        <v>1012</v>
      </c>
      <c r="C10" s="158" t="s">
        <v>1022</v>
      </c>
      <c r="D10" s="186" t="s">
        <v>1094</v>
      </c>
      <c r="E10" s="193" t="s">
        <v>1102</v>
      </c>
    </row>
    <row r="11" spans="1:6" s="158" customFormat="1" ht="15.95" customHeight="1" x14ac:dyDescent="0.15">
      <c r="A11" s="165"/>
      <c r="B11" s="166" t="s">
        <v>1012</v>
      </c>
      <c r="C11" s="158" t="s">
        <v>1023</v>
      </c>
      <c r="D11" s="186" t="s">
        <v>1094</v>
      </c>
      <c r="E11" s="193" t="s">
        <v>1104</v>
      </c>
    </row>
    <row r="12" spans="1:6" s="158" customFormat="1" ht="15.95" customHeight="1" x14ac:dyDescent="0.15">
      <c r="A12" s="165"/>
      <c r="B12" s="166" t="s">
        <v>1012</v>
      </c>
      <c r="C12" s="158" t="s">
        <v>1024</v>
      </c>
      <c r="D12" s="186" t="s">
        <v>1094</v>
      </c>
      <c r="E12" s="193" t="s">
        <v>1105</v>
      </c>
    </row>
    <row r="13" spans="1:6" s="158" customFormat="1" ht="15.95" customHeight="1" x14ac:dyDescent="0.15">
      <c r="A13" s="156"/>
      <c r="B13" s="164" t="s">
        <v>1012</v>
      </c>
      <c r="C13" s="183" t="s">
        <v>1025</v>
      </c>
      <c r="D13" s="186" t="s">
        <v>1076</v>
      </c>
      <c r="E13" s="193" t="s">
        <v>1107</v>
      </c>
    </row>
    <row r="14" spans="1:6" s="158" customFormat="1" ht="15.95" customHeight="1" x14ac:dyDescent="0.15">
      <c r="A14" s="161" t="s">
        <v>1026</v>
      </c>
      <c r="B14" s="162" t="s">
        <v>1012</v>
      </c>
      <c r="C14" s="182" t="s">
        <v>1027</v>
      </c>
      <c r="D14" s="189" t="s">
        <v>1094</v>
      </c>
      <c r="E14" s="193" t="s">
        <v>1108</v>
      </c>
    </row>
    <row r="15" spans="1:6" s="158" customFormat="1" ht="15.95" customHeight="1" x14ac:dyDescent="0.15">
      <c r="A15" s="156" t="s">
        <v>1028</v>
      </c>
      <c r="B15" s="164" t="s">
        <v>1012</v>
      </c>
      <c r="C15" s="183" t="s">
        <v>1029</v>
      </c>
      <c r="D15" s="190" t="s">
        <v>1094</v>
      </c>
      <c r="E15" s="194" t="s">
        <v>1109</v>
      </c>
    </row>
    <row r="16" spans="1:6" s="158" customFormat="1" ht="15.95" customHeight="1" x14ac:dyDescent="0.15">
      <c r="A16" s="161" t="s">
        <v>1030</v>
      </c>
      <c r="B16" s="162" t="s">
        <v>1012</v>
      </c>
      <c r="C16" s="182" t="s">
        <v>1020</v>
      </c>
      <c r="D16" s="195" t="s">
        <v>1094</v>
      </c>
      <c r="E16" s="200"/>
    </row>
    <row r="17" spans="1:5" s="158" customFormat="1" ht="15.95" customHeight="1" x14ac:dyDescent="0.15">
      <c r="A17" s="165"/>
      <c r="B17" s="166" t="s">
        <v>1012</v>
      </c>
      <c r="C17" s="158" t="s">
        <v>1021</v>
      </c>
      <c r="D17" s="195" t="s">
        <v>1094</v>
      </c>
      <c r="E17" s="201"/>
    </row>
    <row r="18" spans="1:5" s="158" customFormat="1" ht="15.95" customHeight="1" x14ac:dyDescent="0.15">
      <c r="A18" s="165"/>
      <c r="B18" s="166" t="s">
        <v>1012</v>
      </c>
      <c r="C18" s="158" t="s">
        <v>1031</v>
      </c>
      <c r="D18" s="195" t="s">
        <v>1094</v>
      </c>
      <c r="E18" s="201"/>
    </row>
    <row r="19" spans="1:5" s="158" customFormat="1" ht="15.95" customHeight="1" x14ac:dyDescent="0.15">
      <c r="A19" s="165"/>
      <c r="B19" s="166" t="s">
        <v>1012</v>
      </c>
      <c r="C19" s="158" t="s">
        <v>1032</v>
      </c>
      <c r="D19" s="195" t="s">
        <v>1093</v>
      </c>
      <c r="E19" s="201"/>
    </row>
    <row r="20" spans="1:5" s="158" customFormat="1" ht="15.95" customHeight="1" x14ac:dyDescent="0.15">
      <c r="A20" s="165"/>
      <c r="B20" s="166" t="s">
        <v>1012</v>
      </c>
      <c r="C20" s="158" t="s">
        <v>1033</v>
      </c>
      <c r="D20" s="195" t="s">
        <v>1079</v>
      </c>
      <c r="E20" s="201"/>
    </row>
    <row r="21" spans="1:5" s="158" customFormat="1" ht="15.95" customHeight="1" x14ac:dyDescent="0.15">
      <c r="A21" s="165"/>
      <c r="B21" s="166" t="s">
        <v>1012</v>
      </c>
      <c r="C21" s="158" t="s">
        <v>1034</v>
      </c>
      <c r="D21" s="195" t="s">
        <v>1079</v>
      </c>
      <c r="E21" s="201"/>
    </row>
    <row r="22" spans="1:5" s="158" customFormat="1" ht="15.95" customHeight="1" x14ac:dyDescent="0.15">
      <c r="A22" s="165"/>
      <c r="B22" s="166" t="s">
        <v>1012</v>
      </c>
      <c r="C22" s="158" t="s">
        <v>1035</v>
      </c>
      <c r="D22" s="195" t="s">
        <v>1080</v>
      </c>
      <c r="E22" s="201"/>
    </row>
    <row r="23" spans="1:5" s="158" customFormat="1" ht="15.95" customHeight="1" x14ac:dyDescent="0.15">
      <c r="A23" s="165"/>
      <c r="B23" s="166" t="s">
        <v>1012</v>
      </c>
      <c r="C23" s="158" t="s">
        <v>1036</v>
      </c>
      <c r="D23" s="195" t="s">
        <v>1077</v>
      </c>
      <c r="E23" s="201"/>
    </row>
    <row r="24" spans="1:5" s="158" customFormat="1" ht="15.95" customHeight="1" x14ac:dyDescent="0.15">
      <c r="A24" s="165"/>
      <c r="B24" s="166" t="s">
        <v>1012</v>
      </c>
      <c r="C24" s="158" t="s">
        <v>1037</v>
      </c>
      <c r="D24" s="195" t="s">
        <v>1078</v>
      </c>
      <c r="E24" s="201"/>
    </row>
    <row r="25" spans="1:5" s="158" customFormat="1" ht="15.95" customHeight="1" x14ac:dyDescent="0.15">
      <c r="A25" s="165"/>
      <c r="B25" s="166" t="s">
        <v>1012</v>
      </c>
      <c r="C25" s="158" t="s">
        <v>1038</v>
      </c>
      <c r="D25" s="195" t="s">
        <v>1078</v>
      </c>
      <c r="E25" s="201"/>
    </row>
    <row r="26" spans="1:5" s="158" customFormat="1" ht="15.95" customHeight="1" x14ac:dyDescent="0.15">
      <c r="A26" s="165"/>
      <c r="B26" s="166" t="s">
        <v>1012</v>
      </c>
      <c r="C26" s="158" t="s">
        <v>1039</v>
      </c>
      <c r="D26" s="195" t="s">
        <v>1078</v>
      </c>
      <c r="E26" s="201"/>
    </row>
    <row r="27" spans="1:5" s="158" customFormat="1" ht="15.95" customHeight="1" x14ac:dyDescent="0.15">
      <c r="A27" s="165"/>
      <c r="B27" s="166" t="s">
        <v>1012</v>
      </c>
      <c r="C27" s="158" t="s">
        <v>1040</v>
      </c>
      <c r="D27" s="195" t="s">
        <v>1076</v>
      </c>
      <c r="E27" s="201"/>
    </row>
    <row r="28" spans="1:5" s="158" customFormat="1" ht="15.95" customHeight="1" x14ac:dyDescent="0.15">
      <c r="A28" s="165"/>
      <c r="B28" s="166" t="s">
        <v>1012</v>
      </c>
      <c r="C28" s="158" t="s">
        <v>1041</v>
      </c>
      <c r="D28" s="195" t="s">
        <v>1076</v>
      </c>
      <c r="E28" s="201"/>
    </row>
    <row r="29" spans="1:5" s="158" customFormat="1" ht="15.95" customHeight="1" x14ac:dyDescent="0.15">
      <c r="A29" s="165"/>
      <c r="B29" s="166" t="s">
        <v>1012</v>
      </c>
      <c r="C29" s="158" t="s">
        <v>1042</v>
      </c>
      <c r="D29" s="195" t="s">
        <v>1076</v>
      </c>
      <c r="E29" s="201"/>
    </row>
    <row r="30" spans="1:5" s="158" customFormat="1" ht="15.95" customHeight="1" x14ac:dyDescent="0.15">
      <c r="A30" s="165"/>
      <c r="B30" s="166" t="s">
        <v>1012</v>
      </c>
      <c r="C30" s="158" t="s">
        <v>1043</v>
      </c>
      <c r="D30" s="195" t="s">
        <v>1082</v>
      </c>
      <c r="E30" s="201"/>
    </row>
    <row r="31" spans="1:5" s="158" customFormat="1" ht="15.95" customHeight="1" x14ac:dyDescent="0.15">
      <c r="A31" s="156"/>
      <c r="B31" s="164" t="s">
        <v>1012</v>
      </c>
      <c r="C31" s="183" t="s">
        <v>1044</v>
      </c>
      <c r="D31" s="195" t="s">
        <v>1081</v>
      </c>
      <c r="E31" s="201"/>
    </row>
    <row r="32" spans="1:5" s="158" customFormat="1" ht="15.95" customHeight="1" x14ac:dyDescent="0.15">
      <c r="A32" s="159" t="s">
        <v>1045</v>
      </c>
      <c r="B32" s="167" t="s">
        <v>1012</v>
      </c>
      <c r="C32" s="181" t="s">
        <v>1046</v>
      </c>
      <c r="D32" s="196" t="s">
        <v>1094</v>
      </c>
      <c r="E32" s="202"/>
    </row>
    <row r="33" spans="1:5" s="158" customFormat="1" ht="15.95" customHeight="1" x14ac:dyDescent="0.15">
      <c r="A33" s="159" t="s">
        <v>1047</v>
      </c>
      <c r="B33" s="167" t="s">
        <v>1012</v>
      </c>
      <c r="C33" s="181" t="s">
        <v>1048</v>
      </c>
      <c r="D33" s="196" t="s">
        <v>1094</v>
      </c>
      <c r="E33" s="202"/>
    </row>
    <row r="34" spans="1:5" s="158" customFormat="1" ht="15.95" customHeight="1" x14ac:dyDescent="0.15">
      <c r="A34" s="161" t="s">
        <v>1049</v>
      </c>
      <c r="B34" s="162" t="s">
        <v>1012</v>
      </c>
      <c r="C34" s="182" t="s">
        <v>1050</v>
      </c>
      <c r="D34" s="195" t="s">
        <v>1094</v>
      </c>
      <c r="E34" s="201"/>
    </row>
    <row r="35" spans="1:5" s="158" customFormat="1" ht="15.95" customHeight="1" x14ac:dyDescent="0.15">
      <c r="A35" s="165"/>
      <c r="B35" s="166" t="s">
        <v>1012</v>
      </c>
      <c r="C35" s="158" t="s">
        <v>1051</v>
      </c>
      <c r="D35" s="195" t="s">
        <v>1085</v>
      </c>
      <c r="E35" s="201"/>
    </row>
    <row r="36" spans="1:5" s="158" customFormat="1" ht="15.95" customHeight="1" x14ac:dyDescent="0.15">
      <c r="A36" s="163"/>
      <c r="B36" s="164" t="s">
        <v>1012</v>
      </c>
      <c r="C36" s="183" t="s">
        <v>1052</v>
      </c>
      <c r="D36" s="195" t="s">
        <v>1084</v>
      </c>
      <c r="E36" s="201"/>
    </row>
    <row r="37" spans="1:5" s="158" customFormat="1" ht="15.95" customHeight="1" x14ac:dyDescent="0.15">
      <c r="A37" s="161" t="s">
        <v>1053</v>
      </c>
      <c r="B37" s="162" t="s">
        <v>1012</v>
      </c>
      <c r="C37" s="182" t="s">
        <v>1020</v>
      </c>
      <c r="D37" s="197" t="s">
        <v>1094</v>
      </c>
      <c r="E37" s="203"/>
    </row>
    <row r="38" spans="1:5" s="158" customFormat="1" ht="15.95" customHeight="1" x14ac:dyDescent="0.15">
      <c r="A38" s="165"/>
      <c r="B38" s="166" t="s">
        <v>1012</v>
      </c>
      <c r="C38" s="158" t="s">
        <v>1054</v>
      </c>
      <c r="D38" s="195" t="s">
        <v>1084</v>
      </c>
      <c r="E38" s="201"/>
    </row>
    <row r="39" spans="1:5" s="158" customFormat="1" ht="15.95" customHeight="1" x14ac:dyDescent="0.15">
      <c r="A39" s="165"/>
      <c r="B39" s="166" t="s">
        <v>1012</v>
      </c>
      <c r="C39" s="158" t="s">
        <v>1055</v>
      </c>
      <c r="D39" s="195" t="s">
        <v>1088</v>
      </c>
      <c r="E39" s="201"/>
    </row>
    <row r="40" spans="1:5" s="158" customFormat="1" ht="15.95" customHeight="1" x14ac:dyDescent="0.15">
      <c r="A40" s="165"/>
      <c r="B40" s="166" t="s">
        <v>1012</v>
      </c>
      <c r="C40" s="158" t="s">
        <v>1056</v>
      </c>
      <c r="D40" s="195" t="s">
        <v>1086</v>
      </c>
      <c r="E40" s="201"/>
    </row>
    <row r="41" spans="1:5" s="158" customFormat="1" ht="15.95" customHeight="1" x14ac:dyDescent="0.15">
      <c r="A41" s="165"/>
      <c r="B41" s="166" t="s">
        <v>1012</v>
      </c>
      <c r="C41" s="158" t="s">
        <v>1057</v>
      </c>
      <c r="D41" s="195" t="s">
        <v>1087</v>
      </c>
      <c r="E41" s="201"/>
    </row>
    <row r="42" spans="1:5" s="158" customFormat="1" ht="15.95" customHeight="1" x14ac:dyDescent="0.15">
      <c r="A42" s="165"/>
      <c r="B42" s="166" t="s">
        <v>1012</v>
      </c>
      <c r="C42" s="158" t="s">
        <v>1058</v>
      </c>
      <c r="D42" s="195" t="s">
        <v>1083</v>
      </c>
      <c r="E42" s="201"/>
    </row>
    <row r="43" spans="1:5" s="158" customFormat="1" ht="15.95" customHeight="1" x14ac:dyDescent="0.15">
      <c r="A43" s="156"/>
      <c r="B43" s="164" t="s">
        <v>1012</v>
      </c>
      <c r="C43" s="183" t="s">
        <v>1059</v>
      </c>
      <c r="D43" s="198" t="s">
        <v>1089</v>
      </c>
      <c r="E43" s="204"/>
    </row>
    <row r="44" spans="1:5" s="158" customFormat="1" ht="15.95" customHeight="1" x14ac:dyDescent="0.15">
      <c r="A44" s="161" t="s">
        <v>1060</v>
      </c>
      <c r="B44" s="162" t="s">
        <v>1012</v>
      </c>
      <c r="C44" s="182" t="s">
        <v>1020</v>
      </c>
      <c r="D44" s="195" t="s">
        <v>1094</v>
      </c>
      <c r="E44" s="201"/>
    </row>
    <row r="45" spans="1:5" s="158" customFormat="1" ht="15.95" customHeight="1" x14ac:dyDescent="0.15">
      <c r="A45" s="165"/>
      <c r="B45" s="166" t="s">
        <v>1012</v>
      </c>
      <c r="C45" s="158" t="s">
        <v>1061</v>
      </c>
      <c r="D45" s="195" t="s">
        <v>1090</v>
      </c>
      <c r="E45" s="201"/>
    </row>
    <row r="46" spans="1:5" s="158" customFormat="1" ht="15.95" customHeight="1" x14ac:dyDescent="0.15">
      <c r="A46" s="163"/>
      <c r="B46" s="164" t="s">
        <v>1012</v>
      </c>
      <c r="C46" s="183" t="s">
        <v>1062</v>
      </c>
      <c r="D46" s="195" t="s">
        <v>1090</v>
      </c>
      <c r="E46" s="201"/>
    </row>
    <row r="47" spans="1:5" s="158" customFormat="1" ht="15.95" customHeight="1" x14ac:dyDescent="0.15">
      <c r="A47" s="161" t="s">
        <v>1063</v>
      </c>
      <c r="B47" s="162" t="s">
        <v>1012</v>
      </c>
      <c r="C47" s="182" t="s">
        <v>1020</v>
      </c>
      <c r="D47" s="197" t="s">
        <v>1094</v>
      </c>
      <c r="E47" s="203"/>
    </row>
    <row r="48" spans="1:5" s="158" customFormat="1" ht="15.95" customHeight="1" x14ac:dyDescent="0.15">
      <c r="A48" s="163"/>
      <c r="B48" s="164" t="s">
        <v>1012</v>
      </c>
      <c r="C48" s="183" t="s">
        <v>1061</v>
      </c>
      <c r="D48" s="198" t="s">
        <v>1079</v>
      </c>
      <c r="E48" s="204"/>
    </row>
    <row r="49" spans="1:5" s="158" customFormat="1" ht="15.95" customHeight="1" x14ac:dyDescent="0.15">
      <c r="A49" s="161" t="s">
        <v>1064</v>
      </c>
      <c r="B49" s="162" t="s">
        <v>1012</v>
      </c>
      <c r="C49" s="182" t="s">
        <v>1020</v>
      </c>
      <c r="D49" s="195" t="s">
        <v>1094</v>
      </c>
      <c r="E49" s="201"/>
    </row>
    <row r="50" spans="1:5" s="158" customFormat="1" ht="15.95" customHeight="1" x14ac:dyDescent="0.15">
      <c r="A50" s="163"/>
      <c r="B50" s="164" t="s">
        <v>1012</v>
      </c>
      <c r="C50" s="183" t="s">
        <v>1061</v>
      </c>
      <c r="D50" s="195" t="s">
        <v>1079</v>
      </c>
      <c r="E50" s="201"/>
    </row>
    <row r="51" spans="1:5" s="158" customFormat="1" ht="15.95" customHeight="1" x14ac:dyDescent="0.15">
      <c r="A51" s="161" t="s">
        <v>1065</v>
      </c>
      <c r="B51" s="162" t="s">
        <v>1012</v>
      </c>
      <c r="C51" s="182" t="s">
        <v>1020</v>
      </c>
      <c r="D51" s="197" t="s">
        <v>1094</v>
      </c>
      <c r="E51" s="203"/>
    </row>
    <row r="52" spans="1:5" s="158" customFormat="1" ht="15.95" customHeight="1" x14ac:dyDescent="0.15">
      <c r="A52" s="163"/>
      <c r="B52" s="164" t="s">
        <v>1012</v>
      </c>
      <c r="C52" s="183" t="s">
        <v>1066</v>
      </c>
      <c r="D52" s="198" t="s">
        <v>1095</v>
      </c>
      <c r="E52" s="204"/>
    </row>
    <row r="53" spans="1:5" s="158" customFormat="1" ht="15.95" customHeight="1" x14ac:dyDescent="0.15">
      <c r="A53" s="159" t="s">
        <v>1067</v>
      </c>
      <c r="B53" s="167" t="s">
        <v>1012</v>
      </c>
      <c r="C53" s="181" t="s">
        <v>1068</v>
      </c>
      <c r="D53" s="196" t="s">
        <v>1091</v>
      </c>
      <c r="E53" s="202"/>
    </row>
    <row r="54" spans="1:5" s="158" customFormat="1" ht="15.95" customHeight="1" x14ac:dyDescent="0.15">
      <c r="A54" s="159" t="s">
        <v>1069</v>
      </c>
      <c r="B54" s="167" t="s">
        <v>1012</v>
      </c>
      <c r="C54" s="181" t="s">
        <v>1070</v>
      </c>
      <c r="D54" s="196" t="s">
        <v>1083</v>
      </c>
      <c r="E54" s="202"/>
    </row>
    <row r="55" spans="1:5" s="158" customFormat="1" ht="15.95" customHeight="1" x14ac:dyDescent="0.15">
      <c r="A55" s="168" t="s">
        <v>1071</v>
      </c>
      <c r="B55" s="169" t="s">
        <v>1012</v>
      </c>
      <c r="C55" s="184" t="s">
        <v>1072</v>
      </c>
      <c r="D55" s="199" t="s">
        <v>1083</v>
      </c>
      <c r="E55" s="205"/>
    </row>
    <row r="56" spans="1:5" x14ac:dyDescent="0.15">
      <c r="A56" s="170" t="s">
        <v>1073</v>
      </c>
      <c r="B56" s="171"/>
    </row>
  </sheetData>
  <phoneticPr fontId="18"/>
  <pageMargins left="0.31496062992125984" right="0"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260</vt:i4>
      </vt:variant>
    </vt:vector>
  </HeadingPairs>
  <TitlesOfParts>
    <vt:vector size="271" baseType="lpstr">
      <vt:lpstr>説明</vt:lpstr>
      <vt:lpstr>設計住宅性能評価申請書</vt:lpstr>
      <vt:lpstr>第二面別紙</vt:lpstr>
      <vt:lpstr>第四面</vt:lpstr>
      <vt:lpstr>第四面（共同用）</vt:lpstr>
      <vt:lpstr>設計評価　必要図書</vt:lpstr>
      <vt:lpstr>変更設計評価申請書</vt:lpstr>
      <vt:lpstr>建設住宅性能評価申請書</vt:lpstr>
      <vt:lpstr>第二面別紙（建設）</vt:lpstr>
      <vt:lpstr>委任状</vt:lpstr>
      <vt:lpstr>委任状 (複数申請者用)</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cst_wskakunin_owner1__line1</vt:lpstr>
      <vt:lpstr>cst_wskakunin_owner1__line2</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設計住宅性能評価申請書!Print_Area</vt:lpstr>
      <vt:lpstr>'設計評価　必要図書'!Print_Area</vt:lpstr>
      <vt:lpstr>第四面!Print_Area</vt:lpstr>
      <vt:lpstr>'第四面（共同用）'!Print_Area</vt:lpstr>
      <vt:lpstr>変更設計評価申請書!Print_Area</vt:lpstr>
      <vt:lpstr>shinsei_HIKIUKE_DATE</vt:lpstr>
      <vt:lpstr>shinsei_ISSUE_DATE</vt:lpstr>
      <vt:lpstr>shinsei_ISSUE_NO</vt:lpstr>
      <vt:lpstr>shinsei_UKETUKE_NO</vt:lpstr>
      <vt:lpstr>shinsei_UKETUKE_OFFICE_ID</vt:lpstr>
      <vt:lpstr>showsheetflag_DATA</vt:lpstr>
      <vt:lpstr>showsheetflag_dSHEET</vt:lpstr>
      <vt:lpstr>showsheetflag_NoObject</vt:lpstr>
      <vt:lpstr>showsheetflag_項目リスト</vt:lpstr>
      <vt:lpstr>showsheetflag_設計住宅性能評価申請書</vt:lpstr>
      <vt:lpstr>showsheetflag_設計住宅性能評価申請書H</vt:lpstr>
      <vt:lpstr>showsheetflag_説明</vt:lpstr>
      <vt:lpstr>wk_koujikikan_month</vt:lpstr>
      <vt:lpstr>wk_koujikikan_year</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一級</vt:lpstr>
      <vt:lpstr>近隣商業地域</vt:lpstr>
      <vt:lpstr>近隣商業地域建ぺい率</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構造</vt:lpstr>
      <vt:lpstr>指定なし</vt:lpstr>
      <vt:lpstr>指定なし建ぺい率</vt:lpstr>
      <vt:lpstr>施工者</vt:lpstr>
      <vt:lpstr>準工業地域</vt:lpstr>
      <vt:lpstr>準工業地域建ぺい率</vt:lpstr>
      <vt:lpstr>準住居地域</vt:lpstr>
      <vt:lpstr>準住居地域建ぺい率</vt:lpstr>
      <vt:lpstr>商業地域</vt:lpstr>
      <vt:lpstr>商業地域建ぺい率</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二級</vt:lpstr>
      <vt:lpstr>便所</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中村 夏雄</cp:lastModifiedBy>
  <cp:lastPrinted>2025-03-13T04:04:47Z</cp:lastPrinted>
  <dcterms:created xsi:type="dcterms:W3CDTF">2016-04-05T10:41:15Z</dcterms:created>
  <dcterms:modified xsi:type="dcterms:W3CDTF">2025-03-14T00:58:36Z</dcterms:modified>
</cp:coreProperties>
</file>